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232AACE3-53C4-4368-8561-0A799A3249A5}" xr6:coauthVersionLast="36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CARATULA POA" sheetId="1" r:id="rId1"/>
    <sheet name="COMPONENTES POA " sheetId="2" r:id="rId2"/>
  </sheets>
  <externalReferences>
    <externalReference r:id="rId3"/>
    <externalReference r:id="rId4"/>
  </externalReferences>
  <definedNames>
    <definedName name="compo1">'[1]componentes POA'!$B$44:$J$56</definedName>
    <definedName name="compo2">'[1]componentes POA'!$B$103:$J$115</definedName>
    <definedName name="compo3">'[1]componentes POA'!$B$162:$J$174</definedName>
    <definedName name="compo4">'[1]componentes POA'!#REF!</definedName>
    <definedName name="nombremes">'[1]componentes POA'!#REF!</definedName>
  </definedNames>
  <calcPr calcId="191029"/>
</workbook>
</file>

<file path=xl/calcChain.xml><?xml version="1.0" encoding="utf-8"?>
<calcChain xmlns="http://schemas.openxmlformats.org/spreadsheetml/2006/main">
  <c r="D174" i="2" l="1"/>
  <c r="C174" i="2"/>
  <c r="G162" i="2"/>
  <c r="G163" i="2" s="1"/>
  <c r="F162" i="2"/>
  <c r="F163" i="2" s="1"/>
  <c r="J124" i="2"/>
  <c r="J123" i="2"/>
  <c r="J122" i="2"/>
  <c r="J121" i="2"/>
  <c r="D119" i="2"/>
  <c r="D115" i="2"/>
  <c r="C115" i="2"/>
  <c r="G103" i="2"/>
  <c r="G104" i="2" s="1"/>
  <c r="F103" i="2"/>
  <c r="F104" i="2" s="1"/>
  <c r="J65" i="2"/>
  <c r="J64" i="2"/>
  <c r="J63" i="2"/>
  <c r="J62" i="2"/>
  <c r="D60" i="2"/>
  <c r="D56" i="2"/>
  <c r="C56" i="2"/>
  <c r="G44" i="2"/>
  <c r="F44" i="2"/>
  <c r="F45" i="2" s="1"/>
  <c r="J6" i="2"/>
  <c r="J5" i="2"/>
  <c r="J4" i="2"/>
  <c r="J3" i="2"/>
  <c r="D1" i="2"/>
  <c r="D58" i="1"/>
  <c r="I50" i="1"/>
  <c r="G50" i="1"/>
  <c r="F50" i="1"/>
  <c r="D50" i="1"/>
  <c r="A50" i="1"/>
  <c r="A57" i="1" s="1"/>
  <c r="I49" i="1"/>
  <c r="G49" i="1"/>
  <c r="F49" i="1"/>
  <c r="D49" i="1"/>
  <c r="A49" i="1"/>
  <c r="A56" i="1" s="1"/>
  <c r="I48" i="1"/>
  <c r="G48" i="1"/>
  <c r="F48" i="1"/>
  <c r="D48" i="1"/>
  <c r="A48" i="1"/>
  <c r="A55" i="1" s="1"/>
  <c r="I47" i="1"/>
  <c r="G47" i="1"/>
  <c r="F47" i="1"/>
  <c r="D47" i="1"/>
  <c r="A47" i="1"/>
  <c r="A54" i="1" s="1"/>
  <c r="F45" i="1"/>
  <c r="J41" i="1"/>
  <c r="J42" i="1" s="1"/>
  <c r="I41" i="1"/>
  <c r="I42" i="1" s="1"/>
  <c r="D41" i="1"/>
  <c r="B41" i="1"/>
  <c r="J40" i="1"/>
  <c r="I40" i="1"/>
  <c r="D40" i="1"/>
  <c r="B40" i="1"/>
  <c r="J39" i="1"/>
  <c r="I39" i="1"/>
  <c r="D39" i="1"/>
  <c r="B39" i="1"/>
  <c r="J38" i="1"/>
  <c r="I38" i="1"/>
  <c r="D38" i="1"/>
  <c r="B38" i="1"/>
  <c r="J37" i="1"/>
  <c r="I37" i="1"/>
  <c r="D37" i="1"/>
  <c r="B37" i="1"/>
  <c r="J36" i="1"/>
  <c r="I36" i="1"/>
  <c r="D36" i="1"/>
  <c r="B36" i="1"/>
  <c r="J35" i="1"/>
  <c r="I35" i="1"/>
  <c r="D35" i="1"/>
  <c r="B35" i="1"/>
  <c r="J34" i="1"/>
  <c r="I34" i="1"/>
  <c r="D34" i="1"/>
  <c r="B34" i="1"/>
  <c r="J33" i="1"/>
  <c r="I33" i="1"/>
  <c r="D33" i="1"/>
  <c r="B33" i="1"/>
  <c r="J32" i="1"/>
  <c r="I32" i="1"/>
  <c r="D32" i="1"/>
  <c r="B32" i="1"/>
  <c r="J31" i="1"/>
  <c r="I31" i="1"/>
  <c r="D31" i="1"/>
  <c r="B31" i="1"/>
  <c r="J30" i="1"/>
  <c r="I30" i="1"/>
  <c r="D30" i="1"/>
  <c r="D42" i="1" s="1"/>
  <c r="B30" i="1"/>
  <c r="B42" i="1" s="1"/>
  <c r="I23" i="1"/>
  <c r="D23" i="1"/>
  <c r="A7" i="1"/>
  <c r="D25" i="1" l="1"/>
  <c r="F105" i="2"/>
  <c r="G164" i="2"/>
  <c r="F46" i="2"/>
  <c r="G105" i="2"/>
  <c r="F164" i="2"/>
  <c r="F165" i="2" l="1"/>
  <c r="G106" i="2"/>
  <c r="F47" i="2"/>
  <c r="G165" i="2"/>
  <c r="F106" i="2"/>
  <c r="F107" i="2" l="1"/>
  <c r="G166" i="2"/>
  <c r="F48" i="2"/>
  <c r="G107" i="2"/>
  <c r="F166" i="2"/>
  <c r="F167" i="2" l="1"/>
  <c r="G108" i="2"/>
  <c r="F49" i="2"/>
  <c r="G167" i="2"/>
  <c r="F108" i="2"/>
  <c r="F109" i="2" l="1"/>
  <c r="G168" i="2"/>
  <c r="F50" i="2"/>
  <c r="G109" i="2"/>
  <c r="F168" i="2"/>
  <c r="F169" i="2" l="1"/>
  <c r="G110" i="2"/>
  <c r="F51" i="2"/>
  <c r="G169" i="2"/>
  <c r="F110" i="2"/>
  <c r="F111" i="2" l="1"/>
  <c r="G170" i="2"/>
  <c r="F52" i="2"/>
  <c r="G111" i="2"/>
  <c r="F170" i="2"/>
  <c r="F171" i="2" l="1"/>
  <c r="G112" i="2"/>
  <c r="F53" i="2"/>
  <c r="G171" i="2"/>
  <c r="F112" i="2"/>
  <c r="F113" i="2" l="1"/>
  <c r="G172" i="2"/>
  <c r="F54" i="2"/>
  <c r="G113" i="2"/>
  <c r="F172" i="2"/>
  <c r="F173" i="2" l="1"/>
  <c r="G114" i="2"/>
  <c r="F55" i="2"/>
  <c r="G173" i="2"/>
  <c r="F114" i="2"/>
  <c r="G56" i="2" l="1"/>
  <c r="F115" i="2"/>
  <c r="I114" i="2" s="1"/>
  <c r="I115" i="2" s="1"/>
  <c r="G174" i="2"/>
  <c r="F56" i="2"/>
  <c r="J55" i="2" s="1"/>
  <c r="J56" i="2" s="1"/>
  <c r="G115" i="2"/>
  <c r="F174" i="2"/>
  <c r="J173" i="2" s="1"/>
  <c r="J174" i="2" s="1"/>
  <c r="I173" i="2" l="1"/>
  <c r="I174" i="2" s="1"/>
  <c r="J114" i="2"/>
  <c r="J115" i="2" s="1"/>
  <c r="I55" i="2"/>
  <c r="I56" i="2" s="1"/>
  <c r="J162" i="2"/>
  <c r="J163" i="2"/>
  <c r="I163" i="2"/>
  <c r="I162" i="2"/>
  <c r="I164" i="2"/>
  <c r="J164" i="2"/>
  <c r="J165" i="2"/>
  <c r="I165" i="2"/>
  <c r="I166" i="2"/>
  <c r="J166" i="2"/>
  <c r="J167" i="2"/>
  <c r="I167" i="2"/>
  <c r="I168" i="2"/>
  <c r="J168" i="2"/>
  <c r="J169" i="2"/>
  <c r="I169" i="2"/>
  <c r="I170" i="2"/>
  <c r="J170" i="2"/>
  <c r="J171" i="2"/>
  <c r="I171" i="2"/>
  <c r="I172" i="2"/>
  <c r="J172" i="2"/>
  <c r="J44" i="2"/>
  <c r="J45" i="2"/>
  <c r="I45" i="2"/>
  <c r="I44" i="2"/>
  <c r="I46" i="2"/>
  <c r="J46" i="2"/>
  <c r="J47" i="2"/>
  <c r="I47" i="2"/>
  <c r="I48" i="2"/>
  <c r="J48" i="2"/>
  <c r="J49" i="2"/>
  <c r="I49" i="2"/>
  <c r="I50" i="2"/>
  <c r="J50" i="2"/>
  <c r="J51" i="2"/>
  <c r="I51" i="2"/>
  <c r="I52" i="2"/>
  <c r="J52" i="2"/>
  <c r="J53" i="2"/>
  <c r="I53" i="2"/>
  <c r="I54" i="2"/>
  <c r="J54" i="2"/>
  <c r="J103" i="2"/>
  <c r="I104" i="2"/>
  <c r="J104" i="2"/>
  <c r="I103" i="2"/>
  <c r="J105" i="2"/>
  <c r="I105" i="2"/>
  <c r="I106" i="2"/>
  <c r="J106" i="2"/>
  <c r="J107" i="2"/>
  <c r="I107" i="2"/>
  <c r="I108" i="2"/>
  <c r="J108" i="2"/>
  <c r="J109" i="2"/>
  <c r="I109" i="2"/>
  <c r="I110" i="2"/>
  <c r="J110" i="2"/>
  <c r="J111" i="2"/>
  <c r="I111" i="2"/>
  <c r="I112" i="2"/>
  <c r="J112" i="2"/>
  <c r="J113" i="2"/>
  <c r="I113" i="2"/>
</calcChain>
</file>

<file path=xl/sharedStrings.xml><?xml version="1.0" encoding="utf-8"?>
<sst xmlns="http://schemas.openxmlformats.org/spreadsheetml/2006/main" count="193" uniqueCount="107">
  <si>
    <t>Direccion:</t>
  </si>
  <si>
    <t>REGISTRO CIVIL</t>
  </si>
  <si>
    <t>AREA:</t>
  </si>
  <si>
    <t>SECRETARIA GENERAL</t>
  </si>
  <si>
    <t>Misión</t>
  </si>
  <si>
    <t xml:space="preserve">Ser una institución de orden pública enfocada en dar personalidad jurídica y garantías legales a los ciudadanos en forma autentica y dar publicidad a los hechos, actos consecutivos, modificativos y extintivos del estado civil de cada persona. 
</t>
  </si>
  <si>
    <t>Visión</t>
  </si>
  <si>
    <t xml:space="preserve">Dar a la población del municipio y del estado el servicio más ágil y confiable respecto a 
cualquier trámite solicitado con orden y prontitud 
</t>
  </si>
  <si>
    <t>Presupuesto Anual Municipal Asignado</t>
  </si>
  <si>
    <t>Presupuesto Anual Municipal Ejercido</t>
  </si>
  <si>
    <t>Porcetanje de Avance</t>
  </si>
  <si>
    <t>Avance Presupuestal Anual</t>
  </si>
  <si>
    <t>Avance de Pronóstico Total</t>
  </si>
  <si>
    <t>Fecha</t>
  </si>
  <si>
    <t>Presupuesto</t>
  </si>
  <si>
    <t>Ejercido</t>
  </si>
  <si>
    <t>Pronóstico</t>
  </si>
  <si>
    <t>Avance</t>
  </si>
  <si>
    <t>Avance de Pronóstico</t>
  </si>
  <si>
    <t>Mes:</t>
  </si>
  <si>
    <t>Acumulado Anual</t>
  </si>
  <si>
    <t>Componente</t>
  </si>
  <si>
    <t>Uso del Tiempo</t>
  </si>
  <si>
    <t>Nombre</t>
  </si>
  <si>
    <t>Cargo</t>
  </si>
  <si>
    <t>Elabora</t>
  </si>
  <si>
    <t>Autoriza</t>
  </si>
  <si>
    <t>Revisa</t>
  </si>
  <si>
    <t xml:space="preserve">Componente 1: </t>
  </si>
  <si>
    <t>Beneficiarios:</t>
  </si>
  <si>
    <t>CIUDADANOS REGULARIZADOS</t>
  </si>
  <si>
    <t>1 Hombres</t>
  </si>
  <si>
    <t>Eje</t>
  </si>
  <si>
    <t>CIUDAD HONESTA Y PARTICIPATIVA</t>
  </si>
  <si>
    <t>2 Mujeres</t>
  </si>
  <si>
    <t>Programa</t>
  </si>
  <si>
    <t xml:space="preserve">Cobertura del registro civil y regularizacion </t>
  </si>
  <si>
    <t>3 Niños</t>
  </si>
  <si>
    <t>Próposito</t>
  </si>
  <si>
    <t>Eficiencia en el servicio y la eficacia en la ejecucion de las campañas de regularizacion</t>
  </si>
  <si>
    <t>4 Adultos Mayores</t>
  </si>
  <si>
    <t>Fecha de inicio</t>
  </si>
  <si>
    <t>Fecha de Termino</t>
  </si>
  <si>
    <t>Ultima Actualización</t>
  </si>
  <si>
    <t>Tipo de Indicador Próposito:</t>
  </si>
  <si>
    <t>1 Estrategico</t>
  </si>
  <si>
    <t xml:space="preserve">Nombre de Indicador:   </t>
  </si>
  <si>
    <t>INDICE DE ACTAS CERTIFICADAS</t>
  </si>
  <si>
    <t>Unidad de Medida:</t>
  </si>
  <si>
    <t>Número de Actas Certificadas</t>
  </si>
  <si>
    <t>Indicadores:</t>
  </si>
  <si>
    <t>2 Cobertura</t>
  </si>
  <si>
    <t>Descripción</t>
  </si>
  <si>
    <t>Levantamientos de actas de nacimiento, matrimonio, defunción, divorcio e inscripción.</t>
  </si>
  <si>
    <t>Fines u</t>
  </si>
  <si>
    <t>Registro Civil  es una institución de orden público enfoncado en dar personalidad juridi-</t>
  </si>
  <si>
    <t>Objetivos</t>
  </si>
  <si>
    <t>ca y garantias legales a los ciudadanos.</t>
  </si>
  <si>
    <t>Proyectos</t>
  </si>
  <si>
    <t xml:space="preserve">Se pretende implementar una forma de trabajo la cual haga mas </t>
  </si>
  <si>
    <t>agil el servico al publico.</t>
  </si>
  <si>
    <t>Actividades</t>
  </si>
  <si>
    <t>Se presenta el ciudadano a solicitar su registro, se entrega informacion por escrito</t>
  </si>
  <si>
    <t>tanto de documentacion como de costo del servicio, se recibe y revisa la documentaci-</t>
  </si>
  <si>
    <t>ón si esta completa se procede a levantar el acta de nacimiento, el ciudadano revisa</t>
  </si>
  <si>
    <t>la impresión de prueba confirma que los datos son correctos y firma de conformidad,</t>
  </si>
  <si>
    <t>se imprime el acta de nacimiento la firman los padres y testigos, se entrega al oficial</t>
  </si>
  <si>
    <t>del registro civil para su revisión y firma, se entrega al ciudadano el acta de nacimiento</t>
  </si>
  <si>
    <t>debidamente firmada y sellada.</t>
  </si>
  <si>
    <t>Valor Inicial</t>
  </si>
  <si>
    <t>Valor Actual</t>
  </si>
  <si>
    <t>Avance Real</t>
  </si>
  <si>
    <t>Pron. Acum</t>
  </si>
  <si>
    <t>Avance Acum</t>
  </si>
  <si>
    <t>% Anual</t>
  </si>
  <si>
    <t>% de Avance</t>
  </si>
  <si>
    <t>TOTAL</t>
  </si>
  <si>
    <t xml:space="preserve">Componente 2: </t>
  </si>
  <si>
    <t>CAMPAÑA PARA REGULARIZACION DE CIUDADANOS</t>
  </si>
  <si>
    <t xml:space="preserve">LEVANTAMIENTO DE ACTAS </t>
  </si>
  <si>
    <t>ciudadanos registrados</t>
  </si>
  <si>
    <t>Se realiza propaganda, se recibe y se expide documentos de manera gratuita, lo anterior para el registro de Ciudadadnos de forma extemporanea.</t>
  </si>
  <si>
    <t xml:space="preserve">Dar a la poblacion Tonalteca una identidad civil, de manera que sean reconocidos </t>
  </si>
  <si>
    <t>para situacion legal.</t>
  </si>
  <si>
    <t xml:space="preserve">Se realizo gestiones necesarias hacia las dependecias que de alguna manera tienen </t>
  </si>
  <si>
    <t xml:space="preserve">que ver con los registros, por ejemplo las Direcciones de Registro Civil del Area  </t>
  </si>
  <si>
    <t>Metropolitana, para la expedicion de inexistencias de nacimiento de manera gratuita.</t>
  </si>
  <si>
    <t xml:space="preserve">Se reciben documentos por parte de los Ciudadanos, de forma que completen sus </t>
  </si>
  <si>
    <t xml:space="preserve">expedientes, llevando a cabo sus registro y reconocimientos de forma gratuita </t>
  </si>
  <si>
    <t>Componente 3:</t>
  </si>
  <si>
    <t>PROCEDIMIENTOS ADMINISTRATIVOS</t>
  </si>
  <si>
    <t>Ultima Actualizacion</t>
  </si>
  <si>
    <t>2 Gestion</t>
  </si>
  <si>
    <t>EFICACIA EN TRAMITES ADMINISTRATIVOS</t>
  </si>
  <si>
    <t>Número de procedimientos</t>
  </si>
  <si>
    <t>1 Eficacia</t>
  </si>
  <si>
    <t>Se realizan aclaraciones, y  levantamiento de actos, ya sean divorcios, inscripciones o correcciones de actas.</t>
  </si>
  <si>
    <t xml:space="preserve">El objetivo es tener al dia la documentacion, para que al momento de ser requerida </t>
  </si>
  <si>
    <t>por los Ciudadanos, se entregue esta de manera correcta.</t>
  </si>
  <si>
    <t>Agilidad en el servicio para realizar aclaraciones administrativas</t>
  </si>
  <si>
    <t xml:space="preserve">Reconocimiento hacia el personal por el trabajo brindado </t>
  </si>
  <si>
    <t>Conocimiento del manual de procedimientos por parte del personal.</t>
  </si>
  <si>
    <t>Llevar a cabo tramites diariamente, referente a lo administrativo, de tal manera que</t>
  </si>
  <si>
    <t>no se aglomere la carga de trabajo.</t>
  </si>
  <si>
    <t xml:space="preserve">Organización y Orientacion hacia el ciudadano. </t>
  </si>
  <si>
    <t>LIC. GREGORIO RAMOS ACOSTA</t>
  </si>
  <si>
    <t>CAROLINA MEJIA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</si>
</sst>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[Red]\-#,##0\ "/>
    <numFmt numFmtId="165" formatCode="#,##0_ ;\-#,##0\ "/>
    <numFmt numFmtId="166" formatCode="_-* #,##0_-;\-* #,##0_-;_-* &quot;-&quot;??_-;_-@_-"/>
    <numFmt numFmtId="167" formatCode="0_ ;\-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8.5"/>
      <color indexed="8"/>
      <name val="Arial"/>
      <family val="2"/>
    </font>
    <font>
      <u/>
      <sz val="10"/>
      <color indexed="8"/>
      <name val="Arial"/>
      <family val="2"/>
    </font>
    <font>
      <b/>
      <sz val="10"/>
      <color theme="0"/>
      <name val="Arial"/>
      <family val="2"/>
    </font>
    <font>
      <sz val="9"/>
      <color indexed="8"/>
      <name val="Arial"/>
      <family val="2"/>
    </font>
    <font>
      <sz val="10"/>
      <color theme="0"/>
      <name val="Arial"/>
      <family val="2"/>
    </font>
    <font>
      <sz val="10"/>
      <color rgb="FFCCFFCC"/>
      <name val="Arial"/>
      <family val="2"/>
    </font>
    <font>
      <sz val="10"/>
      <color rgb="FF99CC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3" fillId="0" borderId="0" xfId="0" applyFont="1" applyFill="1"/>
    <xf numFmtId="0" fontId="3" fillId="3" borderId="1" xfId="0" applyFont="1" applyFill="1" applyBorder="1"/>
    <xf numFmtId="0" fontId="3" fillId="0" borderId="0" xfId="0" applyFont="1"/>
    <xf numFmtId="0" fontId="3" fillId="0" borderId="0" xfId="0" applyFont="1" applyFill="1" applyBorder="1"/>
    <xf numFmtId="0" fontId="3" fillId="0" borderId="0" xfId="0" applyFont="1" applyBorder="1" applyAlignment="1">
      <alignment horizontal="left"/>
    </xf>
    <xf numFmtId="0" fontId="3" fillId="3" borderId="1" xfId="0" applyFont="1" applyFill="1" applyBorder="1" applyAlignment="1">
      <alignment wrapText="1"/>
    </xf>
    <xf numFmtId="43" fontId="3" fillId="0" borderId="1" xfId="0" applyNumberFormat="1" applyFont="1" applyBorder="1" applyAlignment="1"/>
    <xf numFmtId="9" fontId="3" fillId="0" borderId="1" xfId="3" applyFont="1" applyBorder="1" applyAlignment="1"/>
    <xf numFmtId="0" fontId="3" fillId="0" borderId="0" xfId="0" applyFont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3" fillId="3" borderId="1" xfId="0" applyFont="1" applyFill="1" applyBorder="1" applyAlignment="1">
      <alignment horizontal="center"/>
    </xf>
    <xf numFmtId="15" fontId="3" fillId="0" borderId="2" xfId="0" applyNumberFormat="1" applyFont="1" applyBorder="1" applyAlignment="1">
      <alignment horizontal="center"/>
    </xf>
    <xf numFmtId="9" fontId="3" fillId="0" borderId="4" xfId="3" applyFont="1" applyBorder="1" applyAlignment="1"/>
    <xf numFmtId="15" fontId="3" fillId="3" borderId="2" xfId="0" applyNumberFormat="1" applyFont="1" applyFill="1" applyBorder="1" applyAlignment="1">
      <alignment horizontal="center"/>
    </xf>
    <xf numFmtId="9" fontId="3" fillId="3" borderId="4" xfId="3" applyFont="1" applyFill="1" applyBorder="1" applyAlignment="1"/>
    <xf numFmtId="9" fontId="3" fillId="3" borderId="1" xfId="3" applyFont="1" applyFill="1" applyBorder="1" applyAlignment="1"/>
    <xf numFmtId="0" fontId="3" fillId="0" borderId="0" xfId="0" applyFont="1" applyFill="1" applyBorder="1" applyAlignment="1">
      <alignment horizontal="center"/>
    </xf>
    <xf numFmtId="9" fontId="3" fillId="5" borderId="2" xfId="3" applyFont="1" applyFill="1" applyBorder="1" applyAlignment="1"/>
    <xf numFmtId="9" fontId="3" fillId="5" borderId="4" xfId="3" applyFont="1" applyFill="1" applyBorder="1" applyAlignment="1"/>
    <xf numFmtId="9" fontId="3" fillId="5" borderId="1" xfId="3" applyFont="1" applyFill="1" applyBorder="1" applyAlignment="1"/>
    <xf numFmtId="0" fontId="4" fillId="4" borderId="2" xfId="0" applyFont="1" applyFill="1" applyBorder="1" applyAlignment="1">
      <alignment horizontal="right"/>
    </xf>
    <xf numFmtId="0" fontId="5" fillId="6" borderId="3" xfId="0" applyFont="1" applyFill="1" applyBorder="1" applyAlignment="1"/>
    <xf numFmtId="0" fontId="4" fillId="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4" xfId="0" applyFont="1" applyFill="1" applyBorder="1" applyAlignment="1"/>
    <xf numFmtId="0" fontId="3" fillId="7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Border="1"/>
    <xf numFmtId="9" fontId="3" fillId="7" borderId="2" xfId="0" applyNumberFormat="1" applyFont="1" applyFill="1" applyBorder="1" applyAlignment="1">
      <alignment horizontal="center"/>
    </xf>
    <xf numFmtId="9" fontId="3" fillId="7" borderId="4" xfId="0" applyNumberFormat="1" applyFont="1" applyFill="1" applyBorder="1" applyAlignment="1"/>
    <xf numFmtId="9" fontId="3" fillId="7" borderId="10" xfId="3" applyFont="1" applyFill="1" applyBorder="1" applyAlignment="1">
      <alignment horizontal="center"/>
    </xf>
    <xf numFmtId="9" fontId="3" fillId="7" borderId="12" xfId="3" applyFont="1" applyFill="1" applyBorder="1" applyAlignment="1"/>
    <xf numFmtId="0" fontId="3" fillId="0" borderId="0" xfId="0" applyFont="1" applyAlignment="1"/>
    <xf numFmtId="0" fontId="3" fillId="4" borderId="2" xfId="0" applyFont="1" applyFill="1" applyBorder="1" applyAlignment="1">
      <alignment horizontal="center"/>
    </xf>
    <xf numFmtId="0" fontId="8" fillId="2" borderId="0" xfId="0" applyFont="1" applyFill="1" applyAlignment="1"/>
    <xf numFmtId="0" fontId="8" fillId="2" borderId="0" xfId="0" applyFont="1" applyFill="1" applyAlignment="1">
      <alignment horizontal="right"/>
    </xf>
    <xf numFmtId="0" fontId="3" fillId="0" borderId="0" xfId="0" applyFont="1" applyBorder="1" applyAlignment="1"/>
    <xf numFmtId="0" fontId="3" fillId="6" borderId="1" xfId="0" applyFont="1" applyFill="1" applyBorder="1" applyAlignment="1">
      <alignment horizontal="left"/>
    </xf>
    <xf numFmtId="164" fontId="3" fillId="7" borderId="1" xfId="0" applyNumberFormat="1" applyFont="1" applyFill="1" applyBorder="1" applyAlignment="1"/>
    <xf numFmtId="164" fontId="3" fillId="7" borderId="1" xfId="0" applyNumberFormat="1" applyFont="1" applyFill="1" applyBorder="1" applyAlignment="1" applyProtection="1"/>
    <xf numFmtId="0" fontId="3" fillId="3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left" wrapText="1"/>
    </xf>
    <xf numFmtId="0" fontId="3" fillId="0" borderId="0" xfId="0" applyFont="1" applyAlignment="1">
      <alignment vertical="center"/>
    </xf>
    <xf numFmtId="0" fontId="3" fillId="3" borderId="2" xfId="0" applyFont="1" applyFill="1" applyBorder="1" applyAlignment="1"/>
    <xf numFmtId="0" fontId="3" fillId="3" borderId="4" xfId="0" applyFont="1" applyFill="1" applyBorder="1"/>
    <xf numFmtId="0" fontId="3" fillId="6" borderId="17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/>
    <xf numFmtId="0" fontId="3" fillId="3" borderId="18" xfId="0" applyFont="1" applyFill="1" applyBorder="1" applyAlignment="1"/>
    <xf numFmtId="0" fontId="3" fillId="3" borderId="19" xfId="0" applyFont="1" applyFill="1" applyBorder="1" applyAlignment="1"/>
    <xf numFmtId="49" fontId="3" fillId="7" borderId="5" xfId="0" applyNumberFormat="1" applyFont="1" applyFill="1" applyBorder="1" applyProtection="1"/>
    <xf numFmtId="49" fontId="3" fillId="7" borderId="6" xfId="0" applyNumberFormat="1" applyFont="1" applyFill="1" applyBorder="1"/>
    <xf numFmtId="49" fontId="3" fillId="7" borderId="7" xfId="0" applyNumberFormat="1" applyFont="1" applyFill="1" applyBorder="1"/>
    <xf numFmtId="49" fontId="3" fillId="7" borderId="8" xfId="0" applyNumberFormat="1" applyFont="1" applyFill="1" applyBorder="1" applyProtection="1"/>
    <xf numFmtId="49" fontId="3" fillId="7" borderId="0" xfId="0" applyNumberFormat="1" applyFont="1" applyFill="1" applyBorder="1"/>
    <xf numFmtId="49" fontId="3" fillId="7" borderId="9" xfId="0" applyNumberFormat="1" applyFont="1" applyFill="1" applyBorder="1"/>
    <xf numFmtId="49" fontId="3" fillId="7" borderId="8" xfId="0" applyNumberFormat="1" applyFont="1" applyFill="1" applyBorder="1"/>
    <xf numFmtId="49" fontId="3" fillId="7" borderId="8" xfId="0" quotePrefix="1" applyNumberFormat="1" applyFont="1" applyFill="1" applyBorder="1"/>
    <xf numFmtId="49" fontId="3" fillId="7" borderId="10" xfId="0" quotePrefix="1" applyNumberFormat="1" applyFont="1" applyFill="1" applyBorder="1"/>
    <xf numFmtId="49" fontId="3" fillId="7" borderId="11" xfId="0" applyNumberFormat="1" applyFont="1" applyFill="1" applyBorder="1"/>
    <xf numFmtId="49" fontId="3" fillId="7" borderId="12" xfId="0" applyNumberFormat="1" applyFont="1" applyFill="1" applyBorder="1"/>
    <xf numFmtId="49" fontId="3" fillId="8" borderId="5" xfId="0" applyNumberFormat="1" applyFont="1" applyFill="1" applyBorder="1" applyProtection="1"/>
    <xf numFmtId="49" fontId="3" fillId="8" borderId="6" xfId="0" applyNumberFormat="1" applyFont="1" applyFill="1" applyBorder="1"/>
    <xf numFmtId="49" fontId="3" fillId="8" borderId="7" xfId="0" applyNumberFormat="1" applyFont="1" applyFill="1" applyBorder="1"/>
    <xf numFmtId="49" fontId="3" fillId="8" borderId="8" xfId="0" applyNumberFormat="1" applyFont="1" applyFill="1" applyBorder="1" applyProtection="1"/>
    <xf numFmtId="49" fontId="3" fillId="8" borderId="0" xfId="0" applyNumberFormat="1" applyFont="1" applyFill="1" applyBorder="1"/>
    <xf numFmtId="49" fontId="3" fillId="8" borderId="9" xfId="0" applyNumberFormat="1" applyFont="1" applyFill="1" applyBorder="1"/>
    <xf numFmtId="49" fontId="3" fillId="8" borderId="10" xfId="0" applyNumberFormat="1" applyFont="1" applyFill="1" applyBorder="1"/>
    <xf numFmtId="49" fontId="3" fillId="8" borderId="11" xfId="0" applyNumberFormat="1" applyFont="1" applyFill="1" applyBorder="1"/>
    <xf numFmtId="49" fontId="3" fillId="8" borderId="12" xfId="0" applyNumberFormat="1" applyFont="1" applyFill="1" applyBorder="1"/>
    <xf numFmtId="0" fontId="10" fillId="0" borderId="0" xfId="0" applyFont="1" applyFill="1" applyBorder="1"/>
    <xf numFmtId="0" fontId="3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4" xfId="0" applyFont="1" applyFill="1" applyBorder="1" applyAlignment="1"/>
    <xf numFmtId="0" fontId="3" fillId="5" borderId="2" xfId="0" applyFont="1" applyFill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/>
    <xf numFmtId="166" fontId="3" fillId="0" borderId="1" xfId="1" applyNumberFormat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9" fontId="3" fillId="0" borderId="4" xfId="3" applyFont="1" applyFill="1" applyBorder="1" applyAlignment="1">
      <alignment horizontal="center"/>
    </xf>
    <xf numFmtId="9" fontId="3" fillId="0" borderId="1" xfId="3" applyFont="1" applyFill="1" applyBorder="1" applyAlignment="1">
      <alignment horizontal="center"/>
    </xf>
    <xf numFmtId="3" fontId="11" fillId="3" borderId="4" xfId="0" applyNumberFormat="1" applyFont="1" applyFill="1" applyBorder="1" applyAlignment="1">
      <alignment horizontal="center"/>
    </xf>
    <xf numFmtId="166" fontId="3" fillId="3" borderId="1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9" fontId="3" fillId="3" borderId="4" xfId="3" applyFont="1" applyFill="1" applyBorder="1" applyAlignment="1">
      <alignment horizontal="center"/>
    </xf>
    <xf numFmtId="9" fontId="3" fillId="3" borderId="1" xfId="3" applyFont="1" applyFill="1" applyBorder="1" applyAlignment="1">
      <alignment horizontal="center"/>
    </xf>
    <xf numFmtId="15" fontId="3" fillId="5" borderId="2" xfId="0" applyNumberFormat="1" applyFont="1" applyFill="1" applyBorder="1" applyAlignment="1">
      <alignment horizontal="center"/>
    </xf>
    <xf numFmtId="3" fontId="12" fillId="5" borderId="4" xfId="0" applyNumberFormat="1" applyFont="1" applyFill="1" applyBorder="1" applyAlignment="1">
      <alignment horizontal="center"/>
    </xf>
    <xf numFmtId="166" fontId="3" fillId="5" borderId="1" xfId="1" applyNumberFormat="1" applyFont="1" applyFill="1" applyBorder="1" applyAlignment="1">
      <alignment horizontal="center"/>
    </xf>
    <xf numFmtId="166" fontId="3" fillId="5" borderId="2" xfId="1" applyNumberFormat="1" applyFont="1" applyFill="1" applyBorder="1" applyAlignment="1">
      <alignment horizontal="center"/>
    </xf>
    <xf numFmtId="9" fontId="3" fillId="5" borderId="4" xfId="3" applyFont="1" applyFill="1" applyBorder="1" applyAlignment="1">
      <alignment horizontal="center"/>
    </xf>
    <xf numFmtId="9" fontId="3" fillId="5" borderId="1" xfId="3" applyFont="1" applyFill="1" applyBorder="1" applyAlignment="1">
      <alignment horizontal="center"/>
    </xf>
    <xf numFmtId="0" fontId="3" fillId="0" borderId="20" xfId="0" applyFont="1" applyBorder="1" applyAlignment="1"/>
    <xf numFmtId="0" fontId="3" fillId="3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wrapText="1"/>
    </xf>
    <xf numFmtId="0" fontId="3" fillId="3" borderId="18" xfId="0" applyFont="1" applyFill="1" applyBorder="1"/>
    <xf numFmtId="0" fontId="3" fillId="3" borderId="19" xfId="0" applyFont="1" applyFill="1" applyBorder="1"/>
    <xf numFmtId="0" fontId="3" fillId="0" borderId="0" xfId="0" applyFont="1" applyBorder="1" applyAlignment="1">
      <alignment horizontal="center" wrapText="1"/>
    </xf>
    <xf numFmtId="49" fontId="3" fillId="8" borderId="8" xfId="0" quotePrefix="1" applyNumberFormat="1" applyFont="1" applyFill="1" applyBorder="1"/>
    <xf numFmtId="49" fontId="3" fillId="8" borderId="5" xfId="0" applyNumberFormat="1" applyFont="1" applyFill="1" applyBorder="1"/>
    <xf numFmtId="49" fontId="3" fillId="8" borderId="8" xfId="0" applyNumberFormat="1" applyFont="1" applyFill="1" applyBorder="1"/>
    <xf numFmtId="49" fontId="3" fillId="7" borderId="5" xfId="0" applyNumberFormat="1" applyFont="1" applyFill="1" applyBorder="1"/>
    <xf numFmtId="49" fontId="3" fillId="8" borderId="0" xfId="0" applyNumberFormat="1" applyFont="1" applyFill="1" applyBorder="1" applyProtection="1"/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44" fontId="3" fillId="5" borderId="2" xfId="2" applyFont="1" applyFill="1" applyBorder="1" applyAlignment="1">
      <alignment horizontal="center"/>
    </xf>
    <xf numFmtId="44" fontId="3" fillId="5" borderId="4" xfId="2" applyFont="1" applyFill="1" applyBorder="1" applyAlignment="1">
      <alignment horizontal="center"/>
    </xf>
    <xf numFmtId="44" fontId="3" fillId="3" borderId="2" xfId="2" applyFont="1" applyFill="1" applyBorder="1" applyAlignment="1">
      <alignment horizontal="center"/>
    </xf>
    <xf numFmtId="44" fontId="3" fillId="3" borderId="4" xfId="2" applyFont="1" applyFill="1" applyBorder="1" applyAlignment="1">
      <alignment horizontal="center"/>
    </xf>
    <xf numFmtId="44" fontId="3" fillId="0" borderId="2" xfId="2" applyFont="1" applyBorder="1" applyAlignment="1">
      <alignment horizontal="center"/>
    </xf>
    <xf numFmtId="44" fontId="3" fillId="0" borderId="4" xfId="2" applyFont="1" applyBorder="1" applyAlignment="1">
      <alignment horizontal="center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5" xfId="0" applyNumberFormat="1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 wrapText="1"/>
    </xf>
    <xf numFmtId="0" fontId="3" fillId="0" borderId="7" xfId="0" applyNumberFormat="1" applyFont="1" applyBorder="1" applyAlignment="1">
      <alignment horizontal="left" vertical="top" wrapText="1"/>
    </xf>
    <xf numFmtId="0" fontId="3" fillId="0" borderId="8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10" xfId="0" applyNumberFormat="1" applyFont="1" applyBorder="1" applyAlignment="1">
      <alignment horizontal="left" vertical="top" wrapText="1"/>
    </xf>
    <xf numFmtId="0" fontId="3" fillId="0" borderId="11" xfId="0" applyNumberFormat="1" applyFont="1" applyBorder="1" applyAlignment="1">
      <alignment horizontal="left" vertical="top" wrapText="1"/>
    </xf>
    <xf numFmtId="0" fontId="3" fillId="0" borderId="12" xfId="0" applyNumberFormat="1" applyFont="1" applyBorder="1" applyAlignment="1">
      <alignment horizontal="left" vertical="top" wrapText="1"/>
    </xf>
    <xf numFmtId="167" fontId="10" fillId="0" borderId="0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14" fontId="3" fillId="0" borderId="2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5" fontId="3" fillId="0" borderId="4" xfId="1" applyNumberFormat="1" applyFont="1" applyBorder="1" applyAlignment="1">
      <alignment horizont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0" fontId="3" fillId="6" borderId="2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left" vertical="top"/>
    </xf>
    <xf numFmtId="0" fontId="3" fillId="0" borderId="3" xfId="0" applyFont="1" applyBorder="1" applyAlignment="1" applyProtection="1">
      <alignment horizontal="left" vertical="top"/>
    </xf>
    <xf numFmtId="0" fontId="3" fillId="0" borderId="4" xfId="0" applyFont="1" applyBorder="1" applyAlignment="1" applyProtection="1">
      <alignment horizontal="left" vertical="top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31750</xdr:rowOff>
    </xdr:from>
    <xdr:to>
      <xdr:col>0</xdr:col>
      <xdr:colOff>765175</xdr:colOff>
      <xdr:row>5</xdr:row>
      <xdr:rowOff>82550</xdr:rowOff>
    </xdr:to>
    <xdr:pic>
      <xdr:nvPicPr>
        <xdr:cNvPr id="4" name="3 Imagen" descr="C:\Users\pc1\Pictures\ayuntamiento\escudio de armas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0" y="31750"/>
          <a:ext cx="571500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476250</xdr:colOff>
      <xdr:row>0</xdr:row>
      <xdr:rowOff>0</xdr:rowOff>
    </xdr:from>
    <xdr:to>
      <xdr:col>9</xdr:col>
      <xdr:colOff>723900</xdr:colOff>
      <xdr:row>6</xdr:row>
      <xdr:rowOff>117230</xdr:rowOff>
    </xdr:to>
    <xdr:pic>
      <xdr:nvPicPr>
        <xdr:cNvPr id="5" name="Imagen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0" y="0"/>
          <a:ext cx="1085850" cy="10887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GISTRO%20CIVIL\formatos%20transparencia\transoarencia%20(plataforma%20Municipal)\art.%208%20frac.%20IV%20b)%20POA\formato-POA%20ene-mar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Civil\Downloads\POA%20REGISTRO%20CIVIL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tula POA"/>
      <sheetName val="componentes POA"/>
      <sheetName val="beneficiarios"/>
      <sheetName val="FORMATO MIR"/>
      <sheetName val="Arbol de Problemas"/>
      <sheetName val="Arbol de Objetivos"/>
      <sheetName val="CRONOGRAMA"/>
      <sheetName val="Presupuesto de Egresos"/>
      <sheetName val="Egresos Ejercidos Reales"/>
    </sheetNames>
    <sheetDataSet>
      <sheetData sheetId="0"/>
      <sheetData sheetId="1">
        <row r="44">
          <cell r="B44">
            <v>1</v>
          </cell>
          <cell r="C44">
            <v>200</v>
          </cell>
          <cell r="D44">
            <v>287</v>
          </cell>
          <cell r="F44">
            <v>200</v>
          </cell>
          <cell r="G44">
            <v>287</v>
          </cell>
          <cell r="I44">
            <v>0.33333333333333331</v>
          </cell>
          <cell r="J44">
            <v>0.47833333333333333</v>
          </cell>
        </row>
        <row r="45">
          <cell r="B45">
            <v>2</v>
          </cell>
          <cell r="C45">
            <v>200</v>
          </cell>
          <cell r="D45">
            <v>256</v>
          </cell>
          <cell r="F45">
            <v>400</v>
          </cell>
          <cell r="G45">
            <v>543</v>
          </cell>
          <cell r="I45">
            <v>0.66666666666666663</v>
          </cell>
          <cell r="J45">
            <v>0.90500000000000003</v>
          </cell>
        </row>
        <row r="46">
          <cell r="B46">
            <v>3</v>
          </cell>
          <cell r="C46">
            <v>200</v>
          </cell>
          <cell r="D46">
            <v>263</v>
          </cell>
          <cell r="F46">
            <v>600</v>
          </cell>
          <cell r="G46">
            <v>806</v>
          </cell>
          <cell r="I46">
            <v>1</v>
          </cell>
          <cell r="J46">
            <v>1.3433333333333333</v>
          </cell>
        </row>
        <row r="47">
          <cell r="B47">
            <v>4</v>
          </cell>
          <cell r="F47">
            <v>600</v>
          </cell>
          <cell r="G47">
            <v>806</v>
          </cell>
          <cell r="I47">
            <v>1</v>
          </cell>
          <cell r="J47">
            <v>1.3433333333333333</v>
          </cell>
        </row>
        <row r="48">
          <cell r="B48">
            <v>5</v>
          </cell>
          <cell r="F48">
            <v>600</v>
          </cell>
          <cell r="G48">
            <v>806</v>
          </cell>
          <cell r="I48">
            <v>1</v>
          </cell>
          <cell r="J48">
            <v>1.3433333333333333</v>
          </cell>
        </row>
        <row r="49">
          <cell r="B49">
            <v>6</v>
          </cell>
          <cell r="F49">
            <v>600</v>
          </cell>
          <cell r="G49">
            <v>806</v>
          </cell>
          <cell r="I49">
            <v>1</v>
          </cell>
          <cell r="J49">
            <v>1.3433333333333333</v>
          </cell>
        </row>
        <row r="50">
          <cell r="B50">
            <v>7</v>
          </cell>
          <cell r="F50">
            <v>600</v>
          </cell>
          <cell r="G50">
            <v>806</v>
          </cell>
          <cell r="I50">
            <v>1</v>
          </cell>
          <cell r="J50">
            <v>1.3433333333333333</v>
          </cell>
        </row>
        <row r="51">
          <cell r="B51">
            <v>8</v>
          </cell>
          <cell r="F51">
            <v>600</v>
          </cell>
          <cell r="G51">
            <v>806</v>
          </cell>
          <cell r="I51">
            <v>1</v>
          </cell>
          <cell r="J51">
            <v>1.3433333333333333</v>
          </cell>
        </row>
        <row r="52">
          <cell r="B52">
            <v>9</v>
          </cell>
          <cell r="F52">
            <v>600</v>
          </cell>
          <cell r="G52">
            <v>806</v>
          </cell>
          <cell r="I52">
            <v>1</v>
          </cell>
          <cell r="J52">
            <v>1.3433333333333333</v>
          </cell>
        </row>
        <row r="53">
          <cell r="B53">
            <v>10</v>
          </cell>
          <cell r="F53">
            <v>600</v>
          </cell>
          <cell r="G53">
            <v>806</v>
          </cell>
          <cell r="I53">
            <v>1</v>
          </cell>
          <cell r="J53">
            <v>1.3433333333333333</v>
          </cell>
        </row>
        <row r="54">
          <cell r="B54">
            <v>11</v>
          </cell>
          <cell r="F54">
            <v>600</v>
          </cell>
          <cell r="G54">
            <v>806</v>
          </cell>
          <cell r="I54">
            <v>1</v>
          </cell>
          <cell r="J54">
            <v>1.3433333333333333</v>
          </cell>
        </row>
        <row r="55">
          <cell r="B55">
            <v>12</v>
          </cell>
          <cell r="F55">
            <v>600</v>
          </cell>
          <cell r="G55">
            <v>806</v>
          </cell>
          <cell r="I55">
            <v>1</v>
          </cell>
          <cell r="J55">
            <v>1.3433333333333333</v>
          </cell>
        </row>
        <row r="56">
          <cell r="B56">
            <v>13</v>
          </cell>
          <cell r="C56">
            <v>600</v>
          </cell>
          <cell r="D56">
            <v>806</v>
          </cell>
          <cell r="F56">
            <v>600</v>
          </cell>
          <cell r="G56">
            <v>806</v>
          </cell>
          <cell r="I56">
            <v>1</v>
          </cell>
          <cell r="J56">
            <v>1.3433333333333333</v>
          </cell>
        </row>
        <row r="103">
          <cell r="B103">
            <v>1</v>
          </cell>
          <cell r="C103">
            <v>0</v>
          </cell>
          <cell r="D103">
            <v>0</v>
          </cell>
          <cell r="F103">
            <v>0</v>
          </cell>
          <cell r="G103">
            <v>0</v>
          </cell>
          <cell r="I103" t="e">
            <v>#DIV/0!</v>
          </cell>
          <cell r="J103" t="e">
            <v>#DIV/0!</v>
          </cell>
        </row>
        <row r="104">
          <cell r="B104">
            <v>2</v>
          </cell>
          <cell r="C104">
            <v>0</v>
          </cell>
          <cell r="D104">
            <v>0</v>
          </cell>
          <cell r="F104">
            <v>0</v>
          </cell>
          <cell r="G104">
            <v>0</v>
          </cell>
          <cell r="I104" t="e">
            <v>#DIV/0!</v>
          </cell>
          <cell r="J104" t="e">
            <v>#DIV/0!</v>
          </cell>
        </row>
        <row r="105">
          <cell r="B105">
            <v>3</v>
          </cell>
          <cell r="C105">
            <v>0</v>
          </cell>
          <cell r="D105">
            <v>0</v>
          </cell>
          <cell r="F105">
            <v>0</v>
          </cell>
          <cell r="G105">
            <v>0</v>
          </cell>
          <cell r="I105" t="e">
            <v>#DIV/0!</v>
          </cell>
          <cell r="J105" t="e">
            <v>#DIV/0!</v>
          </cell>
        </row>
        <row r="106">
          <cell r="B106">
            <v>4</v>
          </cell>
          <cell r="C106">
            <v>0</v>
          </cell>
          <cell r="D106">
            <v>0</v>
          </cell>
          <cell r="F106">
            <v>0</v>
          </cell>
          <cell r="G106">
            <v>0</v>
          </cell>
          <cell r="I106" t="e">
            <v>#DIV/0!</v>
          </cell>
          <cell r="J106" t="e">
            <v>#DIV/0!</v>
          </cell>
        </row>
        <row r="107">
          <cell r="B107">
            <v>5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I107" t="e">
            <v>#DIV/0!</v>
          </cell>
          <cell r="J107" t="e">
            <v>#DIV/0!</v>
          </cell>
        </row>
        <row r="108">
          <cell r="B108">
            <v>6</v>
          </cell>
          <cell r="C108">
            <v>0</v>
          </cell>
          <cell r="D108">
            <v>0</v>
          </cell>
          <cell r="F108">
            <v>0</v>
          </cell>
          <cell r="G108">
            <v>0</v>
          </cell>
          <cell r="I108" t="e">
            <v>#DIV/0!</v>
          </cell>
          <cell r="J108" t="e">
            <v>#DIV/0!</v>
          </cell>
        </row>
        <row r="109">
          <cell r="B109">
            <v>7</v>
          </cell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I109" t="e">
            <v>#DIV/0!</v>
          </cell>
          <cell r="J109" t="e">
            <v>#DIV/0!</v>
          </cell>
        </row>
        <row r="110">
          <cell r="B110">
            <v>8</v>
          </cell>
          <cell r="C110">
            <v>0</v>
          </cell>
          <cell r="D110">
            <v>0</v>
          </cell>
          <cell r="F110">
            <v>0</v>
          </cell>
          <cell r="G110">
            <v>0</v>
          </cell>
          <cell r="I110" t="e">
            <v>#DIV/0!</v>
          </cell>
          <cell r="J110" t="e">
            <v>#DIV/0!</v>
          </cell>
        </row>
        <row r="111">
          <cell r="B111">
            <v>9</v>
          </cell>
          <cell r="C111">
            <v>0</v>
          </cell>
          <cell r="D111">
            <v>0</v>
          </cell>
          <cell r="F111">
            <v>0</v>
          </cell>
          <cell r="G111">
            <v>0</v>
          </cell>
          <cell r="I111" t="e">
            <v>#DIV/0!</v>
          </cell>
          <cell r="J111" t="e">
            <v>#DIV/0!</v>
          </cell>
        </row>
        <row r="112">
          <cell r="B112">
            <v>10</v>
          </cell>
          <cell r="C112">
            <v>0</v>
          </cell>
          <cell r="D112">
            <v>0</v>
          </cell>
          <cell r="F112">
            <v>0</v>
          </cell>
          <cell r="G112">
            <v>0</v>
          </cell>
          <cell r="I112" t="e">
            <v>#DIV/0!</v>
          </cell>
          <cell r="J112" t="e">
            <v>#DIV/0!</v>
          </cell>
        </row>
        <row r="113">
          <cell r="B113">
            <v>11</v>
          </cell>
          <cell r="C113">
            <v>0</v>
          </cell>
          <cell r="D113">
            <v>0</v>
          </cell>
          <cell r="F113">
            <v>0</v>
          </cell>
          <cell r="G113">
            <v>0</v>
          </cell>
          <cell r="I113" t="e">
            <v>#DIV/0!</v>
          </cell>
          <cell r="J113" t="e">
            <v>#DIV/0!</v>
          </cell>
        </row>
        <row r="114">
          <cell r="B114">
            <v>12</v>
          </cell>
          <cell r="C114">
            <v>0</v>
          </cell>
          <cell r="D114">
            <v>0</v>
          </cell>
          <cell r="F114">
            <v>0</v>
          </cell>
          <cell r="G114">
            <v>0</v>
          </cell>
          <cell r="I114" t="e">
            <v>#DIV/0!</v>
          </cell>
          <cell r="J114" t="e">
            <v>#DIV/0!</v>
          </cell>
        </row>
        <row r="115">
          <cell r="B115">
            <v>13</v>
          </cell>
          <cell r="C115">
            <v>0</v>
          </cell>
          <cell r="D115">
            <v>0</v>
          </cell>
          <cell r="F115">
            <v>0</v>
          </cell>
          <cell r="G115">
            <v>0</v>
          </cell>
          <cell r="I115" t="e">
            <v>#DIV/0!</v>
          </cell>
          <cell r="J115" t="e">
            <v>#DIV/0!</v>
          </cell>
        </row>
        <row r="162">
          <cell r="B162">
            <v>1</v>
          </cell>
          <cell r="C162">
            <v>15</v>
          </cell>
          <cell r="D162">
            <v>22</v>
          </cell>
          <cell r="F162">
            <v>15</v>
          </cell>
          <cell r="G162">
            <v>22</v>
          </cell>
          <cell r="I162">
            <v>0.33333333333333331</v>
          </cell>
          <cell r="J162">
            <v>0.48888888888888887</v>
          </cell>
        </row>
        <row r="163">
          <cell r="B163">
            <v>2</v>
          </cell>
          <cell r="C163">
            <v>15</v>
          </cell>
          <cell r="D163">
            <v>28</v>
          </cell>
          <cell r="F163">
            <v>30</v>
          </cell>
          <cell r="G163">
            <v>50</v>
          </cell>
          <cell r="I163">
            <v>0.66666666666666663</v>
          </cell>
          <cell r="J163">
            <v>1.1111111111111112</v>
          </cell>
        </row>
        <row r="164">
          <cell r="B164">
            <v>3</v>
          </cell>
          <cell r="C164">
            <v>15</v>
          </cell>
          <cell r="D164">
            <v>19</v>
          </cell>
          <cell r="F164">
            <v>45</v>
          </cell>
          <cell r="G164">
            <v>69</v>
          </cell>
          <cell r="I164">
            <v>1</v>
          </cell>
          <cell r="J164">
            <v>1.5333333333333334</v>
          </cell>
        </row>
        <row r="165">
          <cell r="B165">
            <v>4</v>
          </cell>
          <cell r="F165">
            <v>45</v>
          </cell>
          <cell r="G165">
            <v>69</v>
          </cell>
          <cell r="I165">
            <v>1</v>
          </cell>
          <cell r="J165">
            <v>1.5333333333333334</v>
          </cell>
        </row>
        <row r="166">
          <cell r="B166">
            <v>5</v>
          </cell>
          <cell r="F166">
            <v>45</v>
          </cell>
          <cell r="G166">
            <v>69</v>
          </cell>
          <cell r="I166">
            <v>1</v>
          </cell>
          <cell r="J166">
            <v>1.5333333333333334</v>
          </cell>
        </row>
        <row r="167">
          <cell r="B167">
            <v>6</v>
          </cell>
          <cell r="F167">
            <v>45</v>
          </cell>
          <cell r="G167">
            <v>69</v>
          </cell>
          <cell r="I167">
            <v>1</v>
          </cell>
          <cell r="J167">
            <v>1.5333333333333334</v>
          </cell>
        </row>
        <row r="168">
          <cell r="B168">
            <v>7</v>
          </cell>
          <cell r="F168">
            <v>45</v>
          </cell>
          <cell r="G168">
            <v>69</v>
          </cell>
          <cell r="I168">
            <v>1</v>
          </cell>
          <cell r="J168">
            <v>1.5333333333333334</v>
          </cell>
        </row>
        <row r="169">
          <cell r="B169">
            <v>8</v>
          </cell>
          <cell r="F169">
            <v>45</v>
          </cell>
          <cell r="G169">
            <v>69</v>
          </cell>
          <cell r="I169">
            <v>1</v>
          </cell>
          <cell r="J169">
            <v>1.5333333333333334</v>
          </cell>
        </row>
        <row r="170">
          <cell r="B170">
            <v>9</v>
          </cell>
          <cell r="F170">
            <v>45</v>
          </cell>
          <cell r="G170">
            <v>69</v>
          </cell>
          <cell r="I170">
            <v>1</v>
          </cell>
          <cell r="J170">
            <v>1.5333333333333334</v>
          </cell>
        </row>
        <row r="171">
          <cell r="B171">
            <v>10</v>
          </cell>
          <cell r="F171">
            <v>45</v>
          </cell>
          <cell r="G171">
            <v>69</v>
          </cell>
          <cell r="I171">
            <v>1</v>
          </cell>
          <cell r="J171">
            <v>1.5333333333333334</v>
          </cell>
        </row>
        <row r="172">
          <cell r="B172">
            <v>11</v>
          </cell>
          <cell r="F172">
            <v>45</v>
          </cell>
          <cell r="G172">
            <v>69</v>
          </cell>
          <cell r="I172">
            <v>1</v>
          </cell>
          <cell r="J172">
            <v>1.5333333333333334</v>
          </cell>
        </row>
        <row r="173">
          <cell r="B173">
            <v>12</v>
          </cell>
          <cell r="F173">
            <v>45</v>
          </cell>
          <cell r="G173">
            <v>69</v>
          </cell>
          <cell r="I173">
            <v>1</v>
          </cell>
          <cell r="J173">
            <v>1.5333333333333334</v>
          </cell>
        </row>
        <row r="174">
          <cell r="B174">
            <v>13</v>
          </cell>
          <cell r="C174">
            <v>45</v>
          </cell>
          <cell r="D174">
            <v>69</v>
          </cell>
          <cell r="F174">
            <v>45</v>
          </cell>
          <cell r="G174">
            <v>69</v>
          </cell>
          <cell r="I174">
            <v>1</v>
          </cell>
          <cell r="J174">
            <v>1.5333333333333334</v>
          </cell>
        </row>
      </sheetData>
      <sheetData sheetId="2">
        <row r="8">
          <cell r="N8">
            <v>0</v>
          </cell>
        </row>
        <row r="9">
          <cell r="N9">
            <v>0</v>
          </cell>
        </row>
        <row r="10">
          <cell r="N10">
            <v>0</v>
          </cell>
        </row>
        <row r="11">
          <cell r="N11">
            <v>0</v>
          </cell>
        </row>
        <row r="16"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4">
          <cell r="N24">
            <v>0</v>
          </cell>
        </row>
        <row r="25">
          <cell r="N25">
            <v>0</v>
          </cell>
        </row>
        <row r="26">
          <cell r="N26">
            <v>0</v>
          </cell>
        </row>
        <row r="27">
          <cell r="N27">
            <v>0</v>
          </cell>
        </row>
      </sheetData>
      <sheetData sheetId="3"/>
      <sheetData sheetId="4"/>
      <sheetData sheetId="5"/>
      <sheetData sheetId="6"/>
      <sheetData sheetId="7">
        <row r="63">
          <cell r="D63">
            <v>100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100</v>
          </cell>
        </row>
      </sheetData>
      <sheetData sheetId="8">
        <row r="63">
          <cell r="D63">
            <v>100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tula POA"/>
      <sheetName val="componentes POA"/>
      <sheetName val="beneficiarios"/>
      <sheetName val="FORMATO MIR"/>
      <sheetName val="Arbol de Problemas"/>
      <sheetName val="Arbol de Objetivos"/>
      <sheetName val="CRONOGRAMA"/>
      <sheetName val="Presupuesto de Egresos"/>
      <sheetName val="Egresos Ejercidos Reales"/>
    </sheetNames>
    <sheetDataSet>
      <sheetData sheetId="0">
        <row r="47">
          <cell r="A47" t="str">
            <v>CIUDADANOS REGULARIZADOS</v>
          </cell>
        </row>
      </sheetData>
      <sheetData sheetId="1">
        <row r="3">
          <cell r="C3" t="str">
            <v>CIUDADANOS REGULARIZADOS</v>
          </cell>
        </row>
        <row r="60">
          <cell r="C60" t="str">
            <v>CAMPAÑA PARA REGULARIZACION DE CIUDADANOS</v>
          </cell>
        </row>
        <row r="117">
          <cell r="C117" t="str">
            <v>PROCEDIMIENTOS ADMINISTRATIVOS</v>
          </cell>
        </row>
        <row r="174">
          <cell r="C174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M66"/>
  <sheetViews>
    <sheetView topLeftCell="A17" workbookViewId="0">
      <selection activeCell="G30" sqref="G30:G41"/>
    </sheetView>
  </sheetViews>
  <sheetFormatPr baseColWidth="10" defaultColWidth="11.42578125" defaultRowHeight="12.75" x14ac:dyDescent="0.2"/>
  <cols>
    <col min="1" max="1" width="14.85546875" style="3" customWidth="1"/>
    <col min="2" max="2" width="2.5703125" style="3" customWidth="1"/>
    <col min="3" max="3" width="11.42578125" style="3" customWidth="1"/>
    <col min="4" max="4" width="11.42578125" style="3"/>
    <col min="5" max="5" width="2.5703125" style="3" customWidth="1"/>
    <col min="6" max="6" width="11.42578125" style="3" customWidth="1"/>
    <col min="7" max="7" width="11.42578125" style="3"/>
    <col min="8" max="8" width="1.7109375" style="3" customWidth="1"/>
    <col min="9" max="9" width="12" style="3" customWidth="1"/>
    <col min="10" max="10" width="11.42578125" style="3"/>
    <col min="11" max="16384" width="11.42578125" style="1"/>
  </cols>
  <sheetData>
    <row r="7" spans="1:10" ht="18" x14ac:dyDescent="0.25">
      <c r="A7" s="157" t="str">
        <f>C9</f>
        <v>REGISTRO CIVIL</v>
      </c>
      <c r="B7" s="157"/>
      <c r="C7" s="157"/>
      <c r="D7" s="157"/>
      <c r="E7" s="157"/>
      <c r="F7" s="157"/>
      <c r="G7" s="157"/>
      <c r="H7" s="157"/>
      <c r="I7" s="157"/>
      <c r="J7" s="157"/>
    </row>
    <row r="9" spans="1:10" x14ac:dyDescent="0.2">
      <c r="A9" s="2" t="s">
        <v>0</v>
      </c>
      <c r="C9" s="128" t="s">
        <v>1</v>
      </c>
      <c r="D9" s="129"/>
      <c r="E9" s="129"/>
      <c r="F9" s="129"/>
      <c r="G9" s="129"/>
      <c r="H9" s="129"/>
      <c r="I9" s="129"/>
      <c r="J9" s="130"/>
    </row>
    <row r="10" spans="1:10" x14ac:dyDescent="0.2">
      <c r="A10" s="4"/>
      <c r="C10" s="5"/>
      <c r="D10" s="5"/>
      <c r="E10" s="5"/>
      <c r="F10" s="5"/>
      <c r="G10" s="5"/>
      <c r="H10" s="5"/>
      <c r="I10" s="5"/>
      <c r="J10" s="5"/>
    </row>
    <row r="11" spans="1:10" x14ac:dyDescent="0.2">
      <c r="A11" s="6" t="s">
        <v>2</v>
      </c>
      <c r="C11" s="128" t="s">
        <v>3</v>
      </c>
      <c r="D11" s="129"/>
      <c r="E11" s="129"/>
      <c r="F11" s="129"/>
      <c r="G11" s="129"/>
      <c r="H11" s="129"/>
      <c r="I11" s="129"/>
      <c r="J11" s="130"/>
    </row>
    <row r="13" spans="1:10" x14ac:dyDescent="0.2">
      <c r="A13" s="158" t="s">
        <v>4</v>
      </c>
      <c r="B13" s="159"/>
      <c r="C13" s="159"/>
      <c r="D13" s="159"/>
      <c r="E13" s="159"/>
      <c r="F13" s="159"/>
      <c r="G13" s="159"/>
      <c r="H13" s="159"/>
      <c r="I13" s="159"/>
      <c r="J13" s="160"/>
    </row>
    <row r="14" spans="1:10" x14ac:dyDescent="0.2">
      <c r="A14" s="140" t="s">
        <v>5</v>
      </c>
      <c r="B14" s="161"/>
      <c r="C14" s="161"/>
      <c r="D14" s="161"/>
      <c r="E14" s="161"/>
      <c r="F14" s="161"/>
      <c r="G14" s="161"/>
      <c r="H14" s="161"/>
      <c r="I14" s="161"/>
      <c r="J14" s="162"/>
    </row>
    <row r="15" spans="1:10" x14ac:dyDescent="0.2">
      <c r="A15" s="163"/>
      <c r="B15" s="164"/>
      <c r="C15" s="164"/>
      <c r="D15" s="164"/>
      <c r="E15" s="164"/>
      <c r="F15" s="164"/>
      <c r="G15" s="164"/>
      <c r="H15" s="164"/>
      <c r="I15" s="164"/>
      <c r="J15" s="165"/>
    </row>
    <row r="16" spans="1:10" x14ac:dyDescent="0.2">
      <c r="A16" s="166"/>
      <c r="B16" s="167"/>
      <c r="C16" s="167"/>
      <c r="D16" s="167"/>
      <c r="E16" s="167"/>
      <c r="F16" s="167"/>
      <c r="G16" s="167"/>
      <c r="H16" s="167"/>
      <c r="I16" s="167"/>
      <c r="J16" s="168"/>
    </row>
    <row r="17" spans="1:13" ht="1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3" ht="15.75" customHeight="1" x14ac:dyDescent="0.2">
      <c r="A18" s="154" t="s">
        <v>6</v>
      </c>
      <c r="B18" s="155"/>
      <c r="C18" s="155"/>
      <c r="D18" s="155"/>
      <c r="E18" s="155"/>
      <c r="F18" s="155"/>
      <c r="G18" s="155"/>
      <c r="H18" s="155"/>
      <c r="I18" s="155"/>
      <c r="J18" s="156"/>
    </row>
    <row r="19" spans="1:13" ht="12.75" customHeight="1" x14ac:dyDescent="0.2">
      <c r="A19" s="140" t="s">
        <v>7</v>
      </c>
      <c r="B19" s="141"/>
      <c r="C19" s="141"/>
      <c r="D19" s="141"/>
      <c r="E19" s="141"/>
      <c r="F19" s="141"/>
      <c r="G19" s="141"/>
      <c r="H19" s="141"/>
      <c r="I19" s="141"/>
      <c r="J19" s="142"/>
    </row>
    <row r="20" spans="1:13" x14ac:dyDescent="0.2">
      <c r="A20" s="143"/>
      <c r="B20" s="144"/>
      <c r="C20" s="144"/>
      <c r="D20" s="144"/>
      <c r="E20" s="144"/>
      <c r="F20" s="144"/>
      <c r="G20" s="144"/>
      <c r="H20" s="144"/>
      <c r="I20" s="144"/>
      <c r="J20" s="145"/>
    </row>
    <row r="21" spans="1:13" x14ac:dyDescent="0.2">
      <c r="A21" s="146"/>
      <c r="B21" s="147"/>
      <c r="C21" s="147"/>
      <c r="D21" s="147"/>
      <c r="E21" s="147"/>
      <c r="F21" s="147"/>
      <c r="G21" s="147"/>
      <c r="H21" s="147"/>
      <c r="I21" s="147"/>
      <c r="J21" s="148"/>
    </row>
    <row r="22" spans="1:13" ht="13.5" customHeight="1" x14ac:dyDescent="0.2"/>
    <row r="23" spans="1:13" ht="26.25" customHeight="1" x14ac:dyDescent="0.2">
      <c r="A23" s="149" t="s">
        <v>8</v>
      </c>
      <c r="B23" s="150"/>
      <c r="C23" s="151"/>
      <c r="D23" s="7">
        <f>'[1]Presupuesto de Egresos'!P63</f>
        <v>100</v>
      </c>
      <c r="F23" s="150" t="s">
        <v>9</v>
      </c>
      <c r="G23" s="150"/>
      <c r="H23" s="150"/>
      <c r="I23" s="7">
        <f>'[1]Egresos Ejercidos Reales'!P63</f>
        <v>100</v>
      </c>
    </row>
    <row r="25" spans="1:13" x14ac:dyDescent="0.2">
      <c r="A25" s="149" t="s">
        <v>10</v>
      </c>
      <c r="B25" s="150"/>
      <c r="C25" s="150"/>
      <c r="D25" s="8">
        <f>I23/D23</f>
        <v>1</v>
      </c>
      <c r="E25" s="9"/>
    </row>
    <row r="27" spans="1:13" s="3" customFormat="1" x14ac:dyDescent="0.2">
      <c r="K27" s="1"/>
      <c r="L27" s="1"/>
      <c r="M27" s="1"/>
    </row>
    <row r="28" spans="1:13" s="3" customFormat="1" x14ac:dyDescent="0.2">
      <c r="A28" s="10"/>
      <c r="B28" s="11"/>
      <c r="C28" s="11" t="s">
        <v>11</v>
      </c>
      <c r="D28" s="11"/>
      <c r="E28" s="12"/>
      <c r="G28" s="10"/>
      <c r="H28" s="11"/>
      <c r="I28" s="11" t="s">
        <v>12</v>
      </c>
      <c r="J28" s="12"/>
      <c r="K28" s="1"/>
      <c r="L28" s="1"/>
      <c r="M28" s="1"/>
    </row>
    <row r="29" spans="1:13" s="3" customFormat="1" x14ac:dyDescent="0.2">
      <c r="A29" s="13" t="s">
        <v>13</v>
      </c>
      <c r="B29" s="152" t="s">
        <v>14</v>
      </c>
      <c r="C29" s="153"/>
      <c r="D29" s="14" t="s">
        <v>15</v>
      </c>
      <c r="E29" s="15"/>
      <c r="G29" s="13" t="s">
        <v>13</v>
      </c>
      <c r="H29" s="152" t="s">
        <v>16</v>
      </c>
      <c r="I29" s="153"/>
      <c r="J29" s="16" t="s">
        <v>17</v>
      </c>
      <c r="K29" s="1"/>
      <c r="L29" s="1"/>
      <c r="M29" s="1"/>
    </row>
    <row r="30" spans="1:13" s="3" customFormat="1" x14ac:dyDescent="0.2">
      <c r="A30" s="17">
        <v>46053</v>
      </c>
      <c r="B30" s="138">
        <f>'[1]Presupuesto de Egresos'!D63</f>
        <v>100</v>
      </c>
      <c r="C30" s="139"/>
      <c r="D30" s="138">
        <f>'[1]Egresos Ejercidos Reales'!D63</f>
        <v>100</v>
      </c>
      <c r="E30" s="139"/>
      <c r="G30" s="17">
        <v>46053</v>
      </c>
      <c r="H30" s="17"/>
      <c r="I30" s="18" t="e">
        <f>('[1]componentes POA'!I44+'[1]componentes POA'!I103+'[1]componentes POA'!I162+'[1]componentes POA'!#REF!)/4</f>
        <v>#DIV/0!</v>
      </c>
      <c r="J30" s="8" t="e">
        <f>('[1]componentes POA'!J44+'[1]componentes POA'!J103+'[1]componentes POA'!J162+'[1]componentes POA'!#REF!)/4</f>
        <v>#DIV/0!</v>
      </c>
      <c r="K30" s="1"/>
      <c r="L30" s="1"/>
      <c r="M30" s="1"/>
    </row>
    <row r="31" spans="1:13" s="3" customFormat="1" x14ac:dyDescent="0.2">
      <c r="A31" s="19">
        <v>46081</v>
      </c>
      <c r="B31" s="136">
        <f>'[1]Presupuesto de Egresos'!E63</f>
        <v>0</v>
      </c>
      <c r="C31" s="137"/>
      <c r="D31" s="136">
        <f>'[1]Egresos Ejercidos Reales'!E63</f>
        <v>0</v>
      </c>
      <c r="E31" s="137"/>
      <c r="G31" s="19">
        <v>46081</v>
      </c>
      <c r="H31" s="19"/>
      <c r="I31" s="20" t="e">
        <f>('[1]componentes POA'!I45+'[1]componentes POA'!I104+'[1]componentes POA'!I163+'[1]componentes POA'!#REF!)/4</f>
        <v>#DIV/0!</v>
      </c>
      <c r="J31" s="21" t="e">
        <f>('[1]componentes POA'!J45+'[1]componentes POA'!J104+'[1]componentes POA'!J163+'[1]componentes POA'!#REF!)/4</f>
        <v>#DIV/0!</v>
      </c>
      <c r="K31" s="1"/>
      <c r="L31" s="1"/>
      <c r="M31" s="1"/>
    </row>
    <row r="32" spans="1:13" s="3" customFormat="1" x14ac:dyDescent="0.2">
      <c r="A32" s="17">
        <v>46112</v>
      </c>
      <c r="B32" s="138">
        <f>'[1]Presupuesto de Egresos'!F63</f>
        <v>0</v>
      </c>
      <c r="C32" s="139"/>
      <c r="D32" s="138">
        <f>'[1]Egresos Ejercidos Reales'!F63</f>
        <v>0</v>
      </c>
      <c r="E32" s="139"/>
      <c r="G32" s="17">
        <v>46112</v>
      </c>
      <c r="H32" s="17"/>
      <c r="I32" s="18" t="e">
        <f>('[1]componentes POA'!I46+'[1]componentes POA'!I105+'[1]componentes POA'!I164+'[1]componentes POA'!#REF!)/4</f>
        <v>#DIV/0!</v>
      </c>
      <c r="J32" s="8" t="e">
        <f>('[1]componentes POA'!J46+'[1]componentes POA'!J105+'[1]componentes POA'!J164+'[1]componentes POA'!#REF!)/4</f>
        <v>#DIV/0!</v>
      </c>
      <c r="K32" s="1"/>
      <c r="L32" s="1"/>
      <c r="M32" s="1"/>
    </row>
    <row r="33" spans="1:13" s="3" customFormat="1" x14ac:dyDescent="0.2">
      <c r="A33" s="19">
        <v>46142</v>
      </c>
      <c r="B33" s="136">
        <f>'[1]Presupuesto de Egresos'!G63</f>
        <v>0</v>
      </c>
      <c r="C33" s="137"/>
      <c r="D33" s="136">
        <f>'[1]Egresos Ejercidos Reales'!G63</f>
        <v>0</v>
      </c>
      <c r="E33" s="137"/>
      <c r="G33" s="19">
        <v>46142</v>
      </c>
      <c r="H33" s="19"/>
      <c r="I33" s="20" t="e">
        <f>('[1]componentes POA'!I47+'[1]componentes POA'!I106+'[1]componentes POA'!I165+'[1]componentes POA'!#REF!)/4</f>
        <v>#DIV/0!</v>
      </c>
      <c r="J33" s="21" t="e">
        <f>('[1]componentes POA'!J47+'[1]componentes POA'!J106+'[1]componentes POA'!J165+'[1]componentes POA'!#REF!)/4</f>
        <v>#DIV/0!</v>
      </c>
      <c r="K33" s="1"/>
      <c r="L33" s="1"/>
      <c r="M33" s="1"/>
    </row>
    <row r="34" spans="1:13" s="3" customFormat="1" x14ac:dyDescent="0.2">
      <c r="A34" s="17">
        <v>46173</v>
      </c>
      <c r="B34" s="138">
        <f>'[1]Presupuesto de Egresos'!H63</f>
        <v>0</v>
      </c>
      <c r="C34" s="139"/>
      <c r="D34" s="138">
        <f>'[1]Egresos Ejercidos Reales'!H63</f>
        <v>0</v>
      </c>
      <c r="E34" s="139"/>
      <c r="G34" s="17">
        <v>46173</v>
      </c>
      <c r="H34" s="17"/>
      <c r="I34" s="18" t="e">
        <f>('[1]componentes POA'!I48+'[1]componentes POA'!I107+'[1]componentes POA'!I166+'[1]componentes POA'!#REF!)/4</f>
        <v>#DIV/0!</v>
      </c>
      <c r="J34" s="8" t="e">
        <f>('[1]componentes POA'!J48+'[1]componentes POA'!J107+'[1]componentes POA'!J166+'[1]componentes POA'!#REF!)/4</f>
        <v>#DIV/0!</v>
      </c>
      <c r="K34" s="1"/>
      <c r="L34" s="1"/>
      <c r="M34" s="1"/>
    </row>
    <row r="35" spans="1:13" s="3" customFormat="1" x14ac:dyDescent="0.2">
      <c r="A35" s="19">
        <v>46203</v>
      </c>
      <c r="B35" s="136">
        <f>'[1]Presupuesto de Egresos'!I63</f>
        <v>0</v>
      </c>
      <c r="C35" s="137"/>
      <c r="D35" s="136">
        <f>'[1]Egresos Ejercidos Reales'!I63</f>
        <v>0</v>
      </c>
      <c r="E35" s="137"/>
      <c r="G35" s="19">
        <v>46203</v>
      </c>
      <c r="H35" s="19"/>
      <c r="I35" s="20" t="e">
        <f>('[1]componentes POA'!I49+'[1]componentes POA'!I108+'[1]componentes POA'!I167+'[1]componentes POA'!#REF!)/4</f>
        <v>#DIV/0!</v>
      </c>
      <c r="J35" s="21" t="e">
        <f>('[1]componentes POA'!J49+'[1]componentes POA'!J108+'[1]componentes POA'!J167+'[1]componentes POA'!#REF!)/4</f>
        <v>#DIV/0!</v>
      </c>
      <c r="K35" s="1"/>
      <c r="L35" s="1"/>
      <c r="M35" s="1"/>
    </row>
    <row r="36" spans="1:13" s="3" customFormat="1" x14ac:dyDescent="0.2">
      <c r="A36" s="17">
        <v>46234</v>
      </c>
      <c r="B36" s="138">
        <f>'[1]Presupuesto de Egresos'!J63</f>
        <v>0</v>
      </c>
      <c r="C36" s="139"/>
      <c r="D36" s="138">
        <f>'[1]Egresos Ejercidos Reales'!J63</f>
        <v>0</v>
      </c>
      <c r="E36" s="139"/>
      <c r="G36" s="17">
        <v>46234</v>
      </c>
      <c r="H36" s="17"/>
      <c r="I36" s="18" t="e">
        <f>('[1]componentes POA'!I50+'[1]componentes POA'!I109+'[1]componentes POA'!I168+'[1]componentes POA'!#REF!)/4</f>
        <v>#DIV/0!</v>
      </c>
      <c r="J36" s="8" t="e">
        <f>('[1]componentes POA'!J50+'[1]componentes POA'!J109+'[1]componentes POA'!J168+'[1]componentes POA'!#REF!)/4</f>
        <v>#DIV/0!</v>
      </c>
      <c r="K36" s="1"/>
      <c r="L36" s="1"/>
      <c r="M36" s="1"/>
    </row>
    <row r="37" spans="1:13" s="3" customFormat="1" x14ac:dyDescent="0.2">
      <c r="A37" s="19">
        <v>46265</v>
      </c>
      <c r="B37" s="136">
        <f>'[1]Presupuesto de Egresos'!K63</f>
        <v>0</v>
      </c>
      <c r="C37" s="137"/>
      <c r="D37" s="136">
        <f>'[1]Egresos Ejercidos Reales'!K63</f>
        <v>0</v>
      </c>
      <c r="E37" s="137"/>
      <c r="G37" s="19">
        <v>46265</v>
      </c>
      <c r="H37" s="19"/>
      <c r="I37" s="20" t="e">
        <f>('[1]componentes POA'!I51+'[1]componentes POA'!I110+'[1]componentes POA'!I169+'[1]componentes POA'!#REF!)/4</f>
        <v>#DIV/0!</v>
      </c>
      <c r="J37" s="21" t="e">
        <f>('[1]componentes POA'!J51+'[1]componentes POA'!J110+'[1]componentes POA'!J169+'[1]componentes POA'!#REF!)/4</f>
        <v>#DIV/0!</v>
      </c>
      <c r="K37" s="1"/>
      <c r="L37" s="1"/>
      <c r="M37" s="1"/>
    </row>
    <row r="38" spans="1:13" s="3" customFormat="1" x14ac:dyDescent="0.2">
      <c r="A38" s="17">
        <v>46295</v>
      </c>
      <c r="B38" s="138">
        <f>'[1]Presupuesto de Egresos'!L63</f>
        <v>0</v>
      </c>
      <c r="C38" s="139"/>
      <c r="D38" s="138">
        <f>'[1]Egresos Ejercidos Reales'!L63</f>
        <v>0</v>
      </c>
      <c r="E38" s="139"/>
      <c r="G38" s="17">
        <v>46295</v>
      </c>
      <c r="H38" s="17"/>
      <c r="I38" s="18" t="e">
        <f>('[1]componentes POA'!I52+'[1]componentes POA'!I111+'[1]componentes POA'!I170+'[1]componentes POA'!#REF!)/4</f>
        <v>#DIV/0!</v>
      </c>
      <c r="J38" s="8" t="e">
        <f>('[1]componentes POA'!J52+'[1]componentes POA'!J111+'[1]componentes POA'!J170+'[1]componentes POA'!#REF!)/4</f>
        <v>#DIV/0!</v>
      </c>
      <c r="K38" s="1"/>
      <c r="L38" s="1"/>
      <c r="M38" s="1"/>
    </row>
    <row r="39" spans="1:13" s="3" customFormat="1" x14ac:dyDescent="0.2">
      <c r="A39" s="19">
        <v>46326</v>
      </c>
      <c r="B39" s="136">
        <f>'[1]Presupuesto de Egresos'!M63</f>
        <v>0</v>
      </c>
      <c r="C39" s="137"/>
      <c r="D39" s="136">
        <f>'[1]Egresos Ejercidos Reales'!M63</f>
        <v>0</v>
      </c>
      <c r="E39" s="137"/>
      <c r="G39" s="19">
        <v>46326</v>
      </c>
      <c r="H39" s="19"/>
      <c r="I39" s="20" t="e">
        <f>('[1]componentes POA'!I53+'[1]componentes POA'!I112+'[1]componentes POA'!I171+'[1]componentes POA'!#REF!)/4</f>
        <v>#DIV/0!</v>
      </c>
      <c r="J39" s="21" t="e">
        <f>('[1]componentes POA'!J53+'[1]componentes POA'!J112+'[1]componentes POA'!J171+'[1]componentes POA'!#REF!)/4</f>
        <v>#DIV/0!</v>
      </c>
      <c r="K39" s="1"/>
      <c r="L39" s="1"/>
      <c r="M39" s="1"/>
    </row>
    <row r="40" spans="1:13" s="3" customFormat="1" x14ac:dyDescent="0.2">
      <c r="A40" s="17">
        <v>46356</v>
      </c>
      <c r="B40" s="138">
        <f>'[1]Presupuesto de Egresos'!N63</f>
        <v>0</v>
      </c>
      <c r="C40" s="139"/>
      <c r="D40" s="138">
        <f>'[1]Egresos Ejercidos Reales'!N63</f>
        <v>0</v>
      </c>
      <c r="E40" s="139"/>
      <c r="G40" s="17">
        <v>46356</v>
      </c>
      <c r="H40" s="17"/>
      <c r="I40" s="18" t="e">
        <f>('[1]componentes POA'!I54+'[1]componentes POA'!I113+'[1]componentes POA'!I172+'[1]componentes POA'!#REF!)/4</f>
        <v>#DIV/0!</v>
      </c>
      <c r="J40" s="8" t="e">
        <f>('[1]componentes POA'!J54+'[1]componentes POA'!J113+'[1]componentes POA'!J172+'[1]componentes POA'!#REF!)/4</f>
        <v>#DIV/0!</v>
      </c>
      <c r="K40" s="1"/>
      <c r="L40" s="1"/>
      <c r="M40" s="1"/>
    </row>
    <row r="41" spans="1:13" s="3" customFormat="1" x14ac:dyDescent="0.2">
      <c r="A41" s="19">
        <v>46387</v>
      </c>
      <c r="B41" s="136">
        <f>'[1]Presupuesto de Egresos'!O63</f>
        <v>0</v>
      </c>
      <c r="C41" s="137"/>
      <c r="D41" s="136">
        <f>'[1]Egresos Ejercidos Reales'!O63</f>
        <v>0</v>
      </c>
      <c r="E41" s="137"/>
      <c r="G41" s="19">
        <v>46387</v>
      </c>
      <c r="H41" s="19"/>
      <c r="I41" s="20" t="e">
        <f>('[1]componentes POA'!I55+'[1]componentes POA'!I114+'[1]componentes POA'!I173+'[1]componentes POA'!#REF!)/4</f>
        <v>#DIV/0!</v>
      </c>
      <c r="J41" s="21" t="e">
        <f>('[1]componentes POA'!J55+'[1]componentes POA'!J114+'[1]componentes POA'!J173+'[1]componentes POA'!#REF!)/4</f>
        <v>#DIV/0!</v>
      </c>
      <c r="K41" s="1"/>
      <c r="L41" s="1"/>
      <c r="M41" s="1"/>
    </row>
    <row r="42" spans="1:13" s="3" customFormat="1" x14ac:dyDescent="0.2">
      <c r="B42" s="134">
        <f>SUM(B30:C41)</f>
        <v>100</v>
      </c>
      <c r="C42" s="135"/>
      <c r="D42" s="134">
        <f>SUM(D30:E41)</f>
        <v>100</v>
      </c>
      <c r="E42" s="135"/>
      <c r="F42" s="22"/>
      <c r="H42" s="23"/>
      <c r="I42" s="24" t="e">
        <f>I41</f>
        <v>#DIV/0!</v>
      </c>
      <c r="J42" s="25" t="e">
        <f>J41</f>
        <v>#DIV/0!</v>
      </c>
      <c r="K42" s="1"/>
      <c r="L42" s="1"/>
      <c r="M42" s="1"/>
    </row>
    <row r="45" spans="1:13" x14ac:dyDescent="0.2">
      <c r="A45" s="131" t="s">
        <v>18</v>
      </c>
      <c r="B45" s="132"/>
      <c r="C45" s="133"/>
      <c r="D45" s="26" t="s">
        <v>19</v>
      </c>
      <c r="E45" s="27">
        <v>1</v>
      </c>
      <c r="F45" s="28" t="e">
        <f>VLOOKUP(E45,nombremes,2,FALSE)</f>
        <v>#REF!</v>
      </c>
      <c r="G45" s="131" t="s">
        <v>20</v>
      </c>
      <c r="H45" s="132"/>
      <c r="I45" s="133"/>
      <c r="J45" s="1"/>
    </row>
    <row r="46" spans="1:13" x14ac:dyDescent="0.2">
      <c r="A46" s="119" t="s">
        <v>21</v>
      </c>
      <c r="B46" s="124"/>
      <c r="C46" s="120"/>
      <c r="D46" s="119" t="s">
        <v>16</v>
      </c>
      <c r="E46" s="120"/>
      <c r="F46" s="29" t="s">
        <v>17</v>
      </c>
      <c r="G46" s="119" t="s">
        <v>16</v>
      </c>
      <c r="H46" s="120"/>
      <c r="I46" s="29" t="s">
        <v>17</v>
      </c>
      <c r="J46" s="1"/>
    </row>
    <row r="47" spans="1:13" ht="12.75" customHeight="1" x14ac:dyDescent="0.2">
      <c r="A47" s="121" t="str">
        <f>'[2]componentes POA'!C3</f>
        <v>CIUDADANOS REGULARIZADOS</v>
      </c>
      <c r="B47" s="122"/>
      <c r="C47" s="123"/>
      <c r="D47" s="30">
        <f>VLOOKUP($E$45,compo1,2,FALSE)</f>
        <v>200</v>
      </c>
      <c r="E47" s="31"/>
      <c r="F47" s="30">
        <f>VLOOKUP($E$45,compo1,3,FALSE)</f>
        <v>287</v>
      </c>
      <c r="G47" s="30">
        <f>VLOOKUP($E$45,compo1,5,FALSE)</f>
        <v>200</v>
      </c>
      <c r="H47" s="31"/>
      <c r="I47" s="32">
        <f>VLOOKUP($E$45,compo1,6,FALSE)</f>
        <v>287</v>
      </c>
      <c r="J47" s="1"/>
    </row>
    <row r="48" spans="1:13" ht="12.75" customHeight="1" x14ac:dyDescent="0.2">
      <c r="A48" s="125" t="str">
        <f>'[2]componentes POA'!C60</f>
        <v>CAMPAÑA PARA REGULARIZACION DE CIUDADANOS</v>
      </c>
      <c r="B48" s="126"/>
      <c r="C48" s="127"/>
      <c r="D48" s="30">
        <f>VLOOKUP($E$45,compo2,2,FALSE)</f>
        <v>0</v>
      </c>
      <c r="E48" s="31"/>
      <c r="F48" s="30">
        <f>VLOOKUP($E$45,compo2,3,FALSE)</f>
        <v>0</v>
      </c>
      <c r="G48" s="30">
        <f>VLOOKUP($E$45,compo2,5,FALSE)</f>
        <v>0</v>
      </c>
      <c r="H48" s="31"/>
      <c r="I48" s="32">
        <f>VLOOKUP($E$45,compo2,6,FALSE)</f>
        <v>0</v>
      </c>
      <c r="J48" s="1"/>
    </row>
    <row r="49" spans="1:10" x14ac:dyDescent="0.2">
      <c r="A49" s="125" t="str">
        <f>'[2]componentes POA'!C117</f>
        <v>PROCEDIMIENTOS ADMINISTRATIVOS</v>
      </c>
      <c r="B49" s="126"/>
      <c r="C49" s="127"/>
      <c r="D49" s="30">
        <f>VLOOKUP($E$45,compo3,2,FALSE)</f>
        <v>15</v>
      </c>
      <c r="E49" s="31"/>
      <c r="F49" s="30">
        <f>VLOOKUP($E$45,compo3,3,FALSE)</f>
        <v>22</v>
      </c>
      <c r="G49" s="30">
        <f>VLOOKUP($E$45,compo3,5,FALSE)</f>
        <v>15</v>
      </c>
      <c r="H49" s="31"/>
      <c r="I49" s="32">
        <f>VLOOKUP($E$45,compo3,6,FALSE)</f>
        <v>22</v>
      </c>
      <c r="J49" s="1"/>
    </row>
    <row r="50" spans="1:10" x14ac:dyDescent="0.2">
      <c r="A50" s="128">
        <f>'[2]componentes POA'!C174</f>
        <v>0</v>
      </c>
      <c r="B50" s="129"/>
      <c r="C50" s="130"/>
      <c r="D50" s="30" t="e">
        <f>VLOOKUP($E$45,compo4,2,FALSE)</f>
        <v>#REF!</v>
      </c>
      <c r="E50" s="31"/>
      <c r="F50" s="30" t="e">
        <f>VLOOKUP($E$45,compo4,3,FALSE)</f>
        <v>#REF!</v>
      </c>
      <c r="G50" s="30" t="e">
        <f>VLOOKUP($E$45,compo4,5,FALSE)</f>
        <v>#REF!</v>
      </c>
      <c r="H50" s="31"/>
      <c r="I50" s="32" t="e">
        <f>VLOOKUP($E$45,compo4,6,FALSE)</f>
        <v>#REF!</v>
      </c>
      <c r="J50" s="1"/>
    </row>
    <row r="51" spans="1:10" x14ac:dyDescent="0.2">
      <c r="A51" s="33"/>
      <c r="B51" s="33"/>
      <c r="C51" s="33"/>
      <c r="D51" s="22"/>
      <c r="E51" s="34"/>
      <c r="F51" s="22"/>
      <c r="G51" s="22"/>
      <c r="J51" s="1"/>
    </row>
    <row r="52" spans="1:10" x14ac:dyDescent="0.2">
      <c r="A52" s="131" t="s">
        <v>22</v>
      </c>
      <c r="B52" s="132"/>
      <c r="C52" s="133"/>
      <c r="D52" s="9"/>
      <c r="E52" s="9"/>
      <c r="F52" s="35"/>
      <c r="G52" s="9"/>
      <c r="J52" s="9"/>
    </row>
    <row r="53" spans="1:10" x14ac:dyDescent="0.2">
      <c r="A53" s="119" t="s">
        <v>21</v>
      </c>
      <c r="B53" s="124"/>
      <c r="C53" s="120"/>
      <c r="D53" s="119" t="s">
        <v>16</v>
      </c>
      <c r="E53" s="120"/>
      <c r="F53" s="35"/>
      <c r="G53" s="9"/>
      <c r="J53" s="9"/>
    </row>
    <row r="54" spans="1:10" x14ac:dyDescent="0.2">
      <c r="A54" s="121" t="str">
        <f>A47</f>
        <v>CIUDADANOS REGULARIZADOS</v>
      </c>
      <c r="B54" s="122"/>
      <c r="C54" s="123"/>
      <c r="D54" s="36">
        <v>0.25</v>
      </c>
      <c r="E54" s="37"/>
      <c r="F54" s="35"/>
      <c r="G54" s="9"/>
      <c r="J54" s="9"/>
    </row>
    <row r="55" spans="1:10" x14ac:dyDescent="0.2">
      <c r="A55" s="121" t="str">
        <f>A48</f>
        <v>CAMPAÑA PARA REGULARIZACION DE CIUDADANOS</v>
      </c>
      <c r="B55" s="122"/>
      <c r="C55" s="123"/>
      <c r="D55" s="36">
        <v>0.25</v>
      </c>
      <c r="E55" s="37"/>
      <c r="F55" s="35"/>
      <c r="G55" s="9"/>
      <c r="J55" s="9"/>
    </row>
    <row r="56" spans="1:10" x14ac:dyDescent="0.2">
      <c r="A56" s="121" t="str">
        <f>A49</f>
        <v>PROCEDIMIENTOS ADMINISTRATIVOS</v>
      </c>
      <c r="B56" s="122"/>
      <c r="C56" s="123"/>
      <c r="D56" s="36">
        <v>0.25</v>
      </c>
      <c r="E56" s="37"/>
      <c r="F56" s="35"/>
      <c r="G56" s="9"/>
      <c r="J56" s="9"/>
    </row>
    <row r="57" spans="1:10" x14ac:dyDescent="0.2">
      <c r="A57" s="121">
        <f>A50</f>
        <v>0</v>
      </c>
      <c r="B57" s="122"/>
      <c r="C57" s="123"/>
      <c r="D57" s="36">
        <v>0.25</v>
      </c>
      <c r="E57" s="37"/>
      <c r="F57" s="35"/>
      <c r="G57" s="9"/>
      <c r="J57" s="9"/>
    </row>
    <row r="58" spans="1:10" x14ac:dyDescent="0.2">
      <c r="A58" s="5"/>
      <c r="B58" s="5"/>
      <c r="C58" s="5"/>
      <c r="D58" s="38">
        <f>SUM(D54:D57)</f>
        <v>1</v>
      </c>
      <c r="E58" s="39"/>
      <c r="F58" s="35"/>
      <c r="G58" s="9"/>
      <c r="J58" s="9"/>
    </row>
    <row r="59" spans="1:10" x14ac:dyDescent="0.2">
      <c r="A59" s="5"/>
      <c r="B59" s="5"/>
      <c r="C59" s="5"/>
      <c r="D59" s="9"/>
      <c r="E59" s="9"/>
      <c r="F59" s="35"/>
      <c r="G59" s="9"/>
      <c r="J59" s="9"/>
    </row>
    <row r="60" spans="1:10" x14ac:dyDescent="0.2">
      <c r="A60" s="5"/>
      <c r="B60" s="5"/>
      <c r="C60" s="5"/>
      <c r="D60" s="9"/>
      <c r="E60" s="9"/>
      <c r="F60" s="35"/>
      <c r="G60" s="9"/>
      <c r="J60" s="9"/>
    </row>
    <row r="61" spans="1:10" x14ac:dyDescent="0.2">
      <c r="A61" s="5"/>
      <c r="B61" s="5"/>
      <c r="C61" s="5"/>
      <c r="D61" s="9"/>
      <c r="E61" s="9"/>
      <c r="F61" s="35"/>
      <c r="G61" s="9"/>
      <c r="J61" s="9"/>
    </row>
    <row r="63" spans="1:10" x14ac:dyDescent="0.2">
      <c r="A63" s="117" t="s">
        <v>106</v>
      </c>
      <c r="B63" s="117"/>
      <c r="D63" s="118" t="s">
        <v>105</v>
      </c>
      <c r="E63" s="118"/>
      <c r="F63" s="118"/>
      <c r="I63" s="114"/>
      <c r="J63" s="114"/>
    </row>
    <row r="64" spans="1:10" x14ac:dyDescent="0.2">
      <c r="A64" s="115" t="s">
        <v>23</v>
      </c>
      <c r="B64" s="115"/>
      <c r="C64" s="40"/>
      <c r="D64" s="116" t="s">
        <v>23</v>
      </c>
      <c r="E64" s="116"/>
      <c r="F64" s="116"/>
      <c r="I64" s="115" t="s">
        <v>23</v>
      </c>
      <c r="J64" s="115"/>
    </row>
    <row r="65" spans="1:10" x14ac:dyDescent="0.2">
      <c r="A65" s="113" t="s">
        <v>24</v>
      </c>
      <c r="B65" s="113"/>
      <c r="C65" s="40"/>
      <c r="D65" s="113" t="s">
        <v>24</v>
      </c>
      <c r="E65" s="113"/>
      <c r="F65" s="113"/>
      <c r="I65" s="113" t="s">
        <v>24</v>
      </c>
      <c r="J65" s="113"/>
    </row>
    <row r="66" spans="1:10" x14ac:dyDescent="0.2">
      <c r="A66" s="113" t="s">
        <v>25</v>
      </c>
      <c r="B66" s="113"/>
      <c r="C66" s="40"/>
      <c r="D66" s="113" t="s">
        <v>26</v>
      </c>
      <c r="E66" s="113"/>
      <c r="F66" s="113"/>
      <c r="I66" s="113" t="s">
        <v>27</v>
      </c>
      <c r="J66" s="113"/>
    </row>
  </sheetData>
  <protectedRanges>
    <protectedRange sqref="I63:J66" name="revisa_1"/>
    <protectedRange sqref="A63:B66" name="elabora_1"/>
    <protectedRange sqref="D54:E57" name="usodeltiempo_1_1"/>
    <protectedRange sqref="E45" name="mes_1_1"/>
    <protectedRange sqref="D63:F66" name="autoriza_1"/>
    <protectedRange sqref="C9:J9" name="dependencia_1_1"/>
    <protectedRange sqref="C11:J11" name="arearesponsable_1_1"/>
    <protectedRange sqref="A14:J16" name="mision_1_1"/>
    <protectedRange sqref="A19:J21" name="vision_1_1"/>
  </protectedRanges>
  <mergeCells count="66">
    <mergeCell ref="A18:J18"/>
    <mergeCell ref="A7:J7"/>
    <mergeCell ref="C9:J9"/>
    <mergeCell ref="C11:J11"/>
    <mergeCell ref="A13:J13"/>
    <mergeCell ref="A14:J16"/>
    <mergeCell ref="A19:J21"/>
    <mergeCell ref="A23:C23"/>
    <mergeCell ref="F23:H23"/>
    <mergeCell ref="A25:C25"/>
    <mergeCell ref="B29:C29"/>
    <mergeCell ref="H29:I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A45:C45"/>
    <mergeCell ref="G45:I45"/>
    <mergeCell ref="A46:C46"/>
    <mergeCell ref="D46:E46"/>
    <mergeCell ref="G46:H46"/>
    <mergeCell ref="A47:C47"/>
    <mergeCell ref="A48:C48"/>
    <mergeCell ref="A49:C49"/>
    <mergeCell ref="A50:C50"/>
    <mergeCell ref="A52:C52"/>
    <mergeCell ref="D53:E53"/>
    <mergeCell ref="A54:C54"/>
    <mergeCell ref="A55:C55"/>
    <mergeCell ref="A56:C56"/>
    <mergeCell ref="A57:C57"/>
    <mergeCell ref="A53:C53"/>
    <mergeCell ref="A66:B66"/>
    <mergeCell ref="D66:F66"/>
    <mergeCell ref="I66:J66"/>
    <mergeCell ref="I63:J63"/>
    <mergeCell ref="A64:B64"/>
    <mergeCell ref="D64:F64"/>
    <mergeCell ref="I64:J64"/>
    <mergeCell ref="A65:B65"/>
    <mergeCell ref="D65:F65"/>
    <mergeCell ref="I65:J65"/>
    <mergeCell ref="A63:B63"/>
    <mergeCell ref="D63:F63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77"/>
  <sheetViews>
    <sheetView tabSelected="1" topLeftCell="A125" workbookViewId="0">
      <selection activeCell="D168" sqref="D168"/>
    </sheetView>
  </sheetViews>
  <sheetFormatPr baseColWidth="10" defaultColWidth="11.42578125" defaultRowHeight="12.75" x14ac:dyDescent="0.2"/>
  <cols>
    <col min="1" max="1" width="14.85546875" style="3" customWidth="1"/>
    <col min="2" max="2" width="2.5703125" style="3" customWidth="1"/>
    <col min="3" max="3" width="11.42578125" style="3" customWidth="1"/>
    <col min="4" max="4" width="11.42578125" style="3"/>
    <col min="5" max="5" width="2.5703125" style="3" customWidth="1"/>
    <col min="6" max="6" width="11.42578125" style="3" customWidth="1"/>
    <col min="7" max="7" width="11.42578125" style="3"/>
    <col min="8" max="8" width="1.7109375" style="3" customWidth="1"/>
    <col min="9" max="9" width="12" style="3" customWidth="1"/>
    <col min="10" max="10" width="11.42578125" style="3"/>
    <col min="11" max="13" width="11.42578125" style="1"/>
    <col min="14" max="14" width="78.7109375" style="1" customWidth="1"/>
    <col min="15" max="16384" width="11.42578125" style="1"/>
  </cols>
  <sheetData>
    <row r="1" spans="1:10" x14ac:dyDescent="0.2">
      <c r="A1" s="42"/>
      <c r="B1" s="42"/>
      <c r="C1" s="43" t="s">
        <v>28</v>
      </c>
      <c r="D1" s="42" t="str">
        <f>C3</f>
        <v>CIUDADANOS REGULARIZADOS</v>
      </c>
      <c r="E1" s="42"/>
      <c r="F1" s="42"/>
      <c r="G1" s="42"/>
      <c r="H1" s="42"/>
      <c r="I1" s="42"/>
      <c r="J1" s="42"/>
    </row>
    <row r="2" spans="1:10" x14ac:dyDescent="0.2">
      <c r="I2" s="192" t="s">
        <v>29</v>
      </c>
      <c r="J2" s="193"/>
    </row>
    <row r="3" spans="1:10" x14ac:dyDescent="0.2">
      <c r="A3" s="2" t="s">
        <v>23</v>
      </c>
      <c r="C3" s="197" t="s">
        <v>30</v>
      </c>
      <c r="D3" s="198"/>
      <c r="E3" s="198"/>
      <c r="F3" s="198"/>
      <c r="G3" s="199"/>
      <c r="H3" s="44"/>
      <c r="I3" s="45" t="s">
        <v>31</v>
      </c>
      <c r="J3" s="46">
        <f>[1]beneficiarios!N8</f>
        <v>0</v>
      </c>
    </row>
    <row r="4" spans="1:10" x14ac:dyDescent="0.2">
      <c r="A4" s="2" t="s">
        <v>32</v>
      </c>
      <c r="C4" s="194" t="s">
        <v>33</v>
      </c>
      <c r="D4" s="195"/>
      <c r="E4" s="195"/>
      <c r="F4" s="195"/>
      <c r="G4" s="196"/>
      <c r="H4" s="44"/>
      <c r="I4" s="45" t="s">
        <v>34</v>
      </c>
      <c r="J4" s="47">
        <f>[1]beneficiarios!N9</f>
        <v>0</v>
      </c>
    </row>
    <row r="5" spans="1:10" x14ac:dyDescent="0.2">
      <c r="A5" s="48" t="s">
        <v>35</v>
      </c>
      <c r="C5" s="197" t="s">
        <v>36</v>
      </c>
      <c r="D5" s="198"/>
      <c r="E5" s="198"/>
      <c r="F5" s="198"/>
      <c r="G5" s="199"/>
      <c r="H5" s="44"/>
      <c r="I5" s="49" t="s">
        <v>37</v>
      </c>
      <c r="J5" s="47">
        <f>[1]beneficiarios!N10</f>
        <v>0</v>
      </c>
    </row>
    <row r="6" spans="1:10" ht="25.5" x14ac:dyDescent="0.2">
      <c r="A6" s="48" t="s">
        <v>38</v>
      </c>
      <c r="B6" s="50"/>
      <c r="C6" s="200" t="s">
        <v>39</v>
      </c>
      <c r="D6" s="201"/>
      <c r="E6" s="201"/>
      <c r="F6" s="201"/>
      <c r="G6" s="202"/>
      <c r="H6" s="44"/>
      <c r="I6" s="49" t="s">
        <v>40</v>
      </c>
      <c r="J6" s="47">
        <f>[1]beneficiarios!N11</f>
        <v>0</v>
      </c>
    </row>
    <row r="7" spans="1:10" x14ac:dyDescent="0.2">
      <c r="A7" s="1"/>
    </row>
    <row r="8" spans="1:10" x14ac:dyDescent="0.2">
      <c r="A8" s="2" t="s">
        <v>41</v>
      </c>
      <c r="C8" s="181">
        <v>46174</v>
      </c>
      <c r="D8" s="182"/>
      <c r="F8" s="51" t="s">
        <v>42</v>
      </c>
      <c r="G8" s="52"/>
      <c r="I8" s="181">
        <v>46203</v>
      </c>
      <c r="J8" s="182"/>
    </row>
    <row r="10" spans="1:10" x14ac:dyDescent="0.2">
      <c r="A10" s="179" t="s">
        <v>43</v>
      </c>
      <c r="B10" s="180"/>
      <c r="C10" s="181">
        <v>46203</v>
      </c>
      <c r="D10" s="182"/>
      <c r="E10" s="44"/>
      <c r="F10" s="183" t="s">
        <v>44</v>
      </c>
      <c r="G10" s="183"/>
      <c r="H10" s="183"/>
      <c r="I10" s="184" t="s">
        <v>45</v>
      </c>
      <c r="J10" s="185"/>
    </row>
    <row r="11" spans="1:10" ht="13.5" thickBot="1" x14ac:dyDescent="0.25"/>
    <row r="12" spans="1:10" ht="25.5" customHeight="1" thickBot="1" x14ac:dyDescent="0.25">
      <c r="A12" s="186" t="s">
        <v>46</v>
      </c>
      <c r="B12" s="187"/>
      <c r="C12" s="188" t="s">
        <v>47</v>
      </c>
      <c r="D12" s="189"/>
      <c r="E12" s="186" t="s">
        <v>48</v>
      </c>
      <c r="F12" s="187"/>
      <c r="G12" s="188" t="s">
        <v>49</v>
      </c>
      <c r="H12" s="189"/>
      <c r="I12" s="53" t="s">
        <v>50</v>
      </c>
      <c r="J12" s="54" t="s">
        <v>51</v>
      </c>
    </row>
    <row r="14" spans="1:10" x14ac:dyDescent="0.2">
      <c r="A14" s="55" t="s">
        <v>52</v>
      </c>
      <c r="C14" s="203" t="s">
        <v>53</v>
      </c>
      <c r="D14" s="204"/>
      <c r="E14" s="204"/>
      <c r="F14" s="204"/>
      <c r="G14" s="204"/>
      <c r="H14" s="204"/>
      <c r="I14" s="204"/>
      <c r="J14" s="205"/>
    </row>
    <row r="15" spans="1:10" x14ac:dyDescent="0.2">
      <c r="A15" s="56"/>
      <c r="C15" s="206"/>
      <c r="D15" s="207"/>
      <c r="E15" s="207"/>
      <c r="F15" s="207"/>
      <c r="G15" s="207"/>
      <c r="H15" s="207"/>
      <c r="I15" s="207"/>
      <c r="J15" s="208"/>
    </row>
    <row r="16" spans="1:10" x14ac:dyDescent="0.2">
      <c r="A16" s="1"/>
      <c r="C16" s="206"/>
      <c r="D16" s="207"/>
      <c r="E16" s="207"/>
      <c r="F16" s="207"/>
      <c r="G16" s="207"/>
      <c r="H16" s="207"/>
      <c r="I16" s="207"/>
      <c r="J16" s="208"/>
    </row>
    <row r="17" spans="1:33" x14ac:dyDescent="0.2">
      <c r="A17" s="1"/>
      <c r="C17" s="209"/>
      <c r="D17" s="210"/>
      <c r="E17" s="210"/>
      <c r="F17" s="210"/>
      <c r="G17" s="210"/>
      <c r="H17" s="210"/>
      <c r="I17" s="210"/>
      <c r="J17" s="211"/>
    </row>
    <row r="19" spans="1:33" x14ac:dyDescent="0.2">
      <c r="A19" s="55" t="s">
        <v>54</v>
      </c>
      <c r="C19" s="57" t="s">
        <v>55</v>
      </c>
      <c r="D19" s="58"/>
      <c r="E19" s="58"/>
      <c r="F19" s="58"/>
      <c r="G19" s="58"/>
      <c r="H19" s="58"/>
      <c r="I19" s="58"/>
      <c r="J19" s="59"/>
    </row>
    <row r="20" spans="1:33" x14ac:dyDescent="0.2">
      <c r="A20" s="56" t="s">
        <v>56</v>
      </c>
      <c r="C20" s="60" t="s">
        <v>57</v>
      </c>
      <c r="D20" s="61"/>
      <c r="E20" s="61"/>
      <c r="F20" s="61"/>
      <c r="G20" s="61"/>
      <c r="H20" s="61"/>
      <c r="I20" s="61"/>
      <c r="J20" s="62"/>
    </row>
    <row r="21" spans="1:33" x14ac:dyDescent="0.2">
      <c r="C21" s="63"/>
      <c r="D21" s="61"/>
      <c r="E21" s="61"/>
      <c r="F21" s="61"/>
      <c r="G21" s="61"/>
      <c r="H21" s="61"/>
      <c r="I21" s="61"/>
      <c r="J21" s="62"/>
    </row>
    <row r="22" spans="1:33" x14ac:dyDescent="0.2">
      <c r="C22" s="64"/>
      <c r="D22" s="61"/>
      <c r="E22" s="61"/>
      <c r="F22" s="61"/>
      <c r="G22" s="61"/>
      <c r="H22" s="61"/>
      <c r="I22" s="61"/>
      <c r="J22" s="62"/>
    </row>
    <row r="23" spans="1:33" x14ac:dyDescent="0.2">
      <c r="C23" s="65"/>
      <c r="D23" s="66"/>
      <c r="E23" s="66"/>
      <c r="F23" s="66"/>
      <c r="G23" s="66"/>
      <c r="H23" s="66"/>
      <c r="I23" s="66"/>
      <c r="J23" s="67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x14ac:dyDescent="0.2"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x14ac:dyDescent="0.2">
      <c r="A25" s="55" t="s">
        <v>58</v>
      </c>
      <c r="C25" s="57" t="s">
        <v>59</v>
      </c>
      <c r="D25" s="58"/>
      <c r="E25" s="58"/>
      <c r="F25" s="58"/>
      <c r="G25" s="58"/>
      <c r="H25" s="58"/>
      <c r="I25" s="58"/>
      <c r="J25" s="59"/>
      <c r="M25" s="4"/>
      <c r="N25" s="112"/>
      <c r="O25" s="72"/>
      <c r="P25" s="72"/>
      <c r="Q25" s="72"/>
      <c r="R25" s="72"/>
      <c r="S25" s="72"/>
      <c r="T25" s="72"/>
      <c r="U25" s="72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x14ac:dyDescent="0.2">
      <c r="A26" s="56"/>
      <c r="C26" s="60" t="s">
        <v>60</v>
      </c>
      <c r="D26" s="61"/>
      <c r="E26" s="61"/>
      <c r="F26" s="61"/>
      <c r="G26" s="61"/>
      <c r="H26" s="61"/>
      <c r="I26" s="61"/>
      <c r="J26" s="62"/>
      <c r="M26" s="4"/>
      <c r="N26" s="112"/>
      <c r="O26" s="72"/>
      <c r="P26" s="72"/>
      <c r="Q26" s="72"/>
      <c r="R26" s="72"/>
      <c r="S26" s="72"/>
      <c r="T26" s="72"/>
      <c r="U26" s="72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x14ac:dyDescent="0.2">
      <c r="C27" s="63"/>
      <c r="D27" s="61"/>
      <c r="E27" s="61"/>
      <c r="F27" s="61"/>
      <c r="G27" s="61"/>
      <c r="H27" s="61"/>
      <c r="I27" s="61"/>
      <c r="J27" s="62"/>
      <c r="M27" s="4"/>
      <c r="N27" s="112"/>
      <c r="O27" s="72"/>
      <c r="P27" s="72"/>
      <c r="Q27" s="72"/>
      <c r="R27" s="72"/>
      <c r="S27" s="72"/>
      <c r="T27" s="72"/>
      <c r="U27" s="72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x14ac:dyDescent="0.2">
      <c r="C28" s="63"/>
      <c r="D28" s="61"/>
      <c r="E28" s="61"/>
      <c r="F28" s="61"/>
      <c r="G28" s="61"/>
      <c r="H28" s="61"/>
      <c r="I28" s="61"/>
      <c r="J28" s="62"/>
      <c r="M28" s="4"/>
      <c r="N28" s="112"/>
      <c r="O28" s="72"/>
      <c r="P28" s="72"/>
      <c r="Q28" s="72"/>
      <c r="R28" s="72"/>
      <c r="S28" s="72"/>
      <c r="T28" s="72"/>
      <c r="U28" s="72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x14ac:dyDescent="0.2">
      <c r="C29" s="65"/>
      <c r="D29" s="66"/>
      <c r="E29" s="66"/>
      <c r="F29" s="66"/>
      <c r="G29" s="66"/>
      <c r="H29" s="66"/>
      <c r="I29" s="66"/>
      <c r="J29" s="67"/>
      <c r="M29" s="4"/>
      <c r="N29" s="112"/>
      <c r="O29" s="72"/>
      <c r="P29" s="72"/>
      <c r="Q29" s="72"/>
      <c r="R29" s="72"/>
      <c r="S29" s="72"/>
      <c r="T29" s="72"/>
      <c r="U29" s="72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x14ac:dyDescent="0.2">
      <c r="M30" s="4"/>
      <c r="N30" s="112"/>
      <c r="O30" s="72"/>
      <c r="P30" s="72"/>
      <c r="Q30" s="72"/>
      <c r="R30" s="72"/>
      <c r="S30" s="72"/>
      <c r="T30" s="72"/>
      <c r="U30" s="72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3" x14ac:dyDescent="0.2">
      <c r="A31" s="55" t="s">
        <v>61</v>
      </c>
      <c r="C31" s="68" t="s">
        <v>62</v>
      </c>
      <c r="D31" s="69"/>
      <c r="E31" s="69"/>
      <c r="F31" s="69"/>
      <c r="G31" s="69"/>
      <c r="H31" s="69"/>
      <c r="I31" s="69"/>
      <c r="J31" s="70"/>
      <c r="M31" s="4"/>
      <c r="N31" s="112"/>
      <c r="O31" s="72"/>
      <c r="P31" s="72"/>
      <c r="Q31" s="72"/>
      <c r="R31" s="72"/>
      <c r="S31" s="72"/>
      <c r="T31" s="72"/>
      <c r="U31" s="72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x14ac:dyDescent="0.2">
      <c r="A32" s="56"/>
      <c r="C32" s="71" t="s">
        <v>63</v>
      </c>
      <c r="D32" s="72"/>
      <c r="E32" s="72"/>
      <c r="F32" s="72"/>
      <c r="G32" s="72"/>
      <c r="H32" s="72"/>
      <c r="I32" s="72"/>
      <c r="J32" s="7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x14ac:dyDescent="0.2">
      <c r="C33" s="71" t="s">
        <v>64</v>
      </c>
      <c r="D33" s="72"/>
      <c r="E33" s="72"/>
      <c r="F33" s="72"/>
      <c r="G33" s="72"/>
      <c r="H33" s="72"/>
      <c r="I33" s="72"/>
      <c r="J33" s="7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x14ac:dyDescent="0.2">
      <c r="C34" s="71" t="s">
        <v>65</v>
      </c>
      <c r="D34" s="72"/>
      <c r="E34" s="72"/>
      <c r="F34" s="72"/>
      <c r="G34" s="72"/>
      <c r="H34" s="72"/>
      <c r="I34" s="72"/>
      <c r="J34" s="7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x14ac:dyDescent="0.2">
      <c r="C35" s="71" t="s">
        <v>66</v>
      </c>
      <c r="D35" s="72"/>
      <c r="E35" s="72"/>
      <c r="F35" s="72"/>
      <c r="G35" s="72"/>
      <c r="H35" s="72"/>
      <c r="I35" s="72"/>
      <c r="J35" s="7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x14ac:dyDescent="0.2">
      <c r="C36" s="71" t="s">
        <v>67</v>
      </c>
      <c r="D36" s="72"/>
      <c r="E36" s="72"/>
      <c r="F36" s="72"/>
      <c r="G36" s="72"/>
      <c r="H36" s="72"/>
      <c r="I36" s="72"/>
      <c r="J36" s="73"/>
    </row>
    <row r="37" spans="1:33" x14ac:dyDescent="0.2">
      <c r="C37" s="71" t="s">
        <v>68</v>
      </c>
      <c r="D37" s="72"/>
      <c r="E37" s="72"/>
      <c r="F37" s="72"/>
      <c r="G37" s="72"/>
      <c r="H37" s="72"/>
      <c r="I37" s="72"/>
      <c r="J37" s="73"/>
    </row>
    <row r="38" spans="1:33" x14ac:dyDescent="0.2">
      <c r="C38" s="74"/>
      <c r="D38" s="75"/>
      <c r="E38" s="75"/>
      <c r="F38" s="75"/>
      <c r="G38" s="75"/>
      <c r="H38" s="75"/>
      <c r="I38" s="75"/>
      <c r="J38" s="76"/>
    </row>
    <row r="40" spans="1:33" x14ac:dyDescent="0.2">
      <c r="A40" s="77" t="s">
        <v>69</v>
      </c>
      <c r="B40" s="77"/>
      <c r="C40" s="212">
        <v>0</v>
      </c>
      <c r="D40" s="212"/>
      <c r="E40" s="77"/>
      <c r="F40" s="191" t="s">
        <v>70</v>
      </c>
      <c r="G40" s="191"/>
      <c r="H40" s="77"/>
      <c r="I40" s="212">
        <v>0</v>
      </c>
      <c r="J40" s="212"/>
    </row>
    <row r="41" spans="1:33" x14ac:dyDescent="0.2">
      <c r="A41" s="4"/>
      <c r="B41" s="1"/>
      <c r="C41" s="22"/>
      <c r="D41" s="22"/>
      <c r="E41" s="1"/>
      <c r="F41" s="22"/>
      <c r="G41" s="22"/>
      <c r="I41" s="9"/>
      <c r="J41" s="9"/>
    </row>
    <row r="42" spans="1:33" x14ac:dyDescent="0.2">
      <c r="A42" s="41"/>
      <c r="B42" s="41" t="s">
        <v>18</v>
      </c>
      <c r="C42" s="11"/>
      <c r="D42" s="11"/>
      <c r="E42" s="12"/>
      <c r="G42" s="22"/>
      <c r="H42" s="1"/>
      <c r="I42" s="1"/>
      <c r="J42" s="1"/>
    </row>
    <row r="43" spans="1:33" x14ac:dyDescent="0.2">
      <c r="A43" s="78" t="s">
        <v>13</v>
      </c>
      <c r="B43" s="79"/>
      <c r="C43" s="80" t="s">
        <v>16</v>
      </c>
      <c r="D43" s="78" t="s">
        <v>71</v>
      </c>
      <c r="E43" s="81"/>
      <c r="F43" s="80" t="s">
        <v>72</v>
      </c>
      <c r="G43" s="82" t="s">
        <v>73</v>
      </c>
      <c r="H43" s="79"/>
      <c r="I43" s="80" t="s">
        <v>74</v>
      </c>
      <c r="J43" s="80" t="s">
        <v>75</v>
      </c>
    </row>
    <row r="44" spans="1:33" x14ac:dyDescent="0.2">
      <c r="A44" s="17">
        <v>46053</v>
      </c>
      <c r="B44" s="83">
        <v>1</v>
      </c>
      <c r="C44" s="84">
        <v>200</v>
      </c>
      <c r="D44" s="85">
        <v>212</v>
      </c>
      <c r="E44" s="86"/>
      <c r="F44" s="87">
        <f>C44</f>
        <v>200</v>
      </c>
      <c r="G44" s="88">
        <f>D44</f>
        <v>212</v>
      </c>
      <c r="H44" s="89"/>
      <c r="I44" s="90">
        <f t="shared" ref="I44:J55" si="0">F44/$F$56</f>
        <v>0.16666666666666666</v>
      </c>
      <c r="J44" s="90">
        <f t="shared" si="0"/>
        <v>0.17666666666666667</v>
      </c>
    </row>
    <row r="45" spans="1:33" x14ac:dyDescent="0.2">
      <c r="A45" s="19">
        <v>46081</v>
      </c>
      <c r="B45" s="91">
        <v>2</v>
      </c>
      <c r="C45" s="16">
        <v>200</v>
      </c>
      <c r="D45" s="13">
        <v>215</v>
      </c>
      <c r="E45" s="15"/>
      <c r="F45" s="92">
        <f t="shared" ref="F45:F55" si="1">C45+F44</f>
        <v>400</v>
      </c>
      <c r="G45" s="93">
        <v>322</v>
      </c>
      <c r="H45" s="94"/>
      <c r="I45" s="95">
        <f t="shared" si="0"/>
        <v>0.33333333333333331</v>
      </c>
      <c r="J45" s="95">
        <f t="shared" si="0"/>
        <v>0.26833333333333331</v>
      </c>
    </row>
    <row r="46" spans="1:33" x14ac:dyDescent="0.2">
      <c r="A46" s="17">
        <v>46112</v>
      </c>
      <c r="B46" s="83">
        <v>3</v>
      </c>
      <c r="C46" s="84">
        <v>200</v>
      </c>
      <c r="D46" s="85">
        <v>201</v>
      </c>
      <c r="E46" s="86"/>
      <c r="F46" s="87">
        <f t="shared" si="1"/>
        <v>600</v>
      </c>
      <c r="G46" s="88">
        <v>310</v>
      </c>
      <c r="H46" s="89"/>
      <c r="I46" s="90">
        <f t="shared" si="0"/>
        <v>0.5</v>
      </c>
      <c r="J46" s="90">
        <f t="shared" si="0"/>
        <v>0.25833333333333336</v>
      </c>
    </row>
    <row r="47" spans="1:33" x14ac:dyDescent="0.2">
      <c r="A47" s="19">
        <v>46142</v>
      </c>
      <c r="B47" s="91">
        <v>4</v>
      </c>
      <c r="C47" s="16">
        <v>200</v>
      </c>
      <c r="D47" s="13">
        <v>201</v>
      </c>
      <c r="E47" s="15"/>
      <c r="F47" s="92">
        <f t="shared" si="1"/>
        <v>800</v>
      </c>
      <c r="G47" s="93">
        <v>302</v>
      </c>
      <c r="H47" s="94"/>
      <c r="I47" s="95">
        <f t="shared" si="0"/>
        <v>0.66666666666666663</v>
      </c>
      <c r="J47" s="95">
        <f t="shared" si="0"/>
        <v>0.25166666666666665</v>
      </c>
    </row>
    <row r="48" spans="1:33" x14ac:dyDescent="0.2">
      <c r="A48" s="17">
        <v>46173</v>
      </c>
      <c r="B48" s="83">
        <v>5</v>
      </c>
      <c r="C48" s="84">
        <v>200</v>
      </c>
      <c r="D48" s="85">
        <v>215</v>
      </c>
      <c r="E48" s="86"/>
      <c r="F48" s="87">
        <f t="shared" si="1"/>
        <v>1000</v>
      </c>
      <c r="G48" s="88">
        <v>318</v>
      </c>
      <c r="H48" s="89"/>
      <c r="I48" s="90">
        <f t="shared" si="0"/>
        <v>0.83333333333333337</v>
      </c>
      <c r="J48" s="90">
        <f t="shared" si="0"/>
        <v>0.26500000000000001</v>
      </c>
    </row>
    <row r="49" spans="1:10" x14ac:dyDescent="0.2">
      <c r="A49" s="19">
        <v>46203</v>
      </c>
      <c r="B49" s="91">
        <v>6</v>
      </c>
      <c r="C49" s="16">
        <v>200</v>
      </c>
      <c r="D49" s="13">
        <v>205</v>
      </c>
      <c r="E49" s="15"/>
      <c r="F49" s="92">
        <f t="shared" si="1"/>
        <v>1200</v>
      </c>
      <c r="G49" s="93">
        <v>342</v>
      </c>
      <c r="H49" s="94"/>
      <c r="I49" s="95">
        <f t="shared" si="0"/>
        <v>1</v>
      </c>
      <c r="J49" s="95">
        <f t="shared" si="0"/>
        <v>0.28499999999999998</v>
      </c>
    </row>
    <row r="50" spans="1:10" x14ac:dyDescent="0.2">
      <c r="A50" s="17">
        <v>46234</v>
      </c>
      <c r="B50" s="83">
        <v>7</v>
      </c>
      <c r="C50" s="84"/>
      <c r="D50" s="85"/>
      <c r="E50" s="86"/>
      <c r="F50" s="87">
        <f t="shared" si="1"/>
        <v>1200</v>
      </c>
      <c r="G50" s="88">
        <v>312</v>
      </c>
      <c r="H50" s="89"/>
      <c r="I50" s="90">
        <f t="shared" si="0"/>
        <v>1</v>
      </c>
      <c r="J50" s="90">
        <f t="shared" si="0"/>
        <v>0.26</v>
      </c>
    </row>
    <row r="51" spans="1:10" x14ac:dyDescent="0.2">
      <c r="A51" s="19">
        <v>46265</v>
      </c>
      <c r="B51" s="91">
        <v>8</v>
      </c>
      <c r="C51" s="16"/>
      <c r="D51" s="13"/>
      <c r="E51" s="15"/>
      <c r="F51" s="92">
        <f t="shared" si="1"/>
        <v>1200</v>
      </c>
      <c r="G51" s="93">
        <v>341</v>
      </c>
      <c r="H51" s="94"/>
      <c r="I51" s="95">
        <f t="shared" si="0"/>
        <v>1</v>
      </c>
      <c r="J51" s="95">
        <f t="shared" si="0"/>
        <v>0.28416666666666668</v>
      </c>
    </row>
    <row r="52" spans="1:10" x14ac:dyDescent="0.2">
      <c r="A52" s="17">
        <v>46295</v>
      </c>
      <c r="B52" s="83">
        <v>9</v>
      </c>
      <c r="C52" s="84"/>
      <c r="D52" s="85"/>
      <c r="E52" s="86"/>
      <c r="F52" s="87">
        <f t="shared" si="1"/>
        <v>1200</v>
      </c>
      <c r="G52" s="88">
        <v>315</v>
      </c>
      <c r="H52" s="89"/>
      <c r="I52" s="90">
        <f t="shared" si="0"/>
        <v>1</v>
      </c>
      <c r="J52" s="90">
        <f t="shared" si="0"/>
        <v>0.26250000000000001</v>
      </c>
    </row>
    <row r="53" spans="1:10" x14ac:dyDescent="0.2">
      <c r="A53" s="19">
        <v>46326</v>
      </c>
      <c r="B53" s="91">
        <v>10</v>
      </c>
      <c r="C53" s="16"/>
      <c r="D53" s="13"/>
      <c r="E53" s="15"/>
      <c r="F53" s="92">
        <f t="shared" si="1"/>
        <v>1200</v>
      </c>
      <c r="G53" s="93">
        <v>305</v>
      </c>
      <c r="H53" s="94"/>
      <c r="I53" s="95">
        <f t="shared" si="0"/>
        <v>1</v>
      </c>
      <c r="J53" s="95">
        <f t="shared" si="0"/>
        <v>0.25416666666666665</v>
      </c>
    </row>
    <row r="54" spans="1:10" x14ac:dyDescent="0.2">
      <c r="A54" s="17">
        <v>46356</v>
      </c>
      <c r="B54" s="83">
        <v>11</v>
      </c>
      <c r="C54" s="84"/>
      <c r="D54" s="85"/>
      <c r="E54" s="86"/>
      <c r="F54" s="87">
        <f t="shared" si="1"/>
        <v>1200</v>
      </c>
      <c r="G54" s="88">
        <v>308</v>
      </c>
      <c r="H54" s="89"/>
      <c r="I54" s="90">
        <f t="shared" si="0"/>
        <v>1</v>
      </c>
      <c r="J54" s="90">
        <f t="shared" si="0"/>
        <v>0.25666666666666665</v>
      </c>
    </row>
    <row r="55" spans="1:10" x14ac:dyDescent="0.2">
      <c r="A55" s="19">
        <v>46387</v>
      </c>
      <c r="B55" s="91">
        <v>12</v>
      </c>
      <c r="C55" s="16"/>
      <c r="D55" s="13"/>
      <c r="E55" s="15"/>
      <c r="F55" s="92">
        <f t="shared" si="1"/>
        <v>1200</v>
      </c>
      <c r="G55" s="93">
        <v>312</v>
      </c>
      <c r="H55" s="94"/>
      <c r="I55" s="95">
        <f t="shared" si="0"/>
        <v>1</v>
      </c>
      <c r="J55" s="95">
        <f t="shared" si="0"/>
        <v>0.26</v>
      </c>
    </row>
    <row r="56" spans="1:10" x14ac:dyDescent="0.2">
      <c r="A56" s="96" t="s">
        <v>76</v>
      </c>
      <c r="B56" s="97">
        <v>13</v>
      </c>
      <c r="C56" s="80">
        <f>SUM(C44:C55)</f>
        <v>1200</v>
      </c>
      <c r="D56" s="78">
        <f>SUM(D44:D55)</f>
        <v>1249</v>
      </c>
      <c r="E56" s="81"/>
      <c r="F56" s="98">
        <f>F55</f>
        <v>1200</v>
      </c>
      <c r="G56" s="99">
        <f>G55</f>
        <v>312</v>
      </c>
      <c r="H56" s="100"/>
      <c r="I56" s="101">
        <f>I55</f>
        <v>1</v>
      </c>
      <c r="J56" s="101">
        <f>J55</f>
        <v>0.26</v>
      </c>
    </row>
    <row r="57" spans="1:10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">
      <c r="A60" s="42"/>
      <c r="B60" s="42"/>
      <c r="C60" s="43" t="s">
        <v>77</v>
      </c>
      <c r="D60" s="42" t="str">
        <f>C62</f>
        <v>CAMPAÑA PARA REGULARIZACION DE CIUDADANOS</v>
      </c>
      <c r="E60" s="42"/>
      <c r="F60" s="42"/>
      <c r="G60" s="42"/>
      <c r="H60" s="42"/>
      <c r="I60" s="42"/>
      <c r="J60" s="42"/>
    </row>
    <row r="61" spans="1:10" x14ac:dyDescent="0.2">
      <c r="I61" s="192" t="s">
        <v>29</v>
      </c>
      <c r="J61" s="193"/>
    </row>
    <row r="62" spans="1:10" x14ac:dyDescent="0.2">
      <c r="A62" s="2" t="s">
        <v>23</v>
      </c>
      <c r="C62" s="197" t="s">
        <v>78</v>
      </c>
      <c r="D62" s="198"/>
      <c r="E62" s="198"/>
      <c r="F62" s="198"/>
      <c r="G62" s="198"/>
      <c r="H62" s="102"/>
      <c r="I62" s="45" t="s">
        <v>31</v>
      </c>
      <c r="J62" s="46">
        <f>[1]beneficiarios!N16</f>
        <v>0</v>
      </c>
    </row>
    <row r="63" spans="1:10" x14ac:dyDescent="0.2">
      <c r="A63" s="2" t="s">
        <v>32</v>
      </c>
      <c r="C63" s="194" t="s">
        <v>33</v>
      </c>
      <c r="D63" s="195"/>
      <c r="E63" s="195"/>
      <c r="F63" s="195"/>
      <c r="G63" s="196"/>
      <c r="H63" s="102"/>
      <c r="I63" s="45" t="s">
        <v>34</v>
      </c>
      <c r="J63" s="47">
        <f>[1]beneficiarios!N17</f>
        <v>0</v>
      </c>
    </row>
    <row r="64" spans="1:10" x14ac:dyDescent="0.2">
      <c r="A64" s="48" t="s">
        <v>35</v>
      </c>
      <c r="C64" s="197" t="s">
        <v>36</v>
      </c>
      <c r="D64" s="198"/>
      <c r="E64" s="198"/>
      <c r="F64" s="198"/>
      <c r="G64" s="199"/>
      <c r="H64" s="102"/>
      <c r="I64" s="49" t="s">
        <v>37</v>
      </c>
      <c r="J64" s="47">
        <f>[1]beneficiarios!N18</f>
        <v>0</v>
      </c>
    </row>
    <row r="65" spans="1:10" ht="25.5" x14ac:dyDescent="0.2">
      <c r="A65" s="103" t="s">
        <v>38</v>
      </c>
      <c r="B65" s="50"/>
      <c r="C65" s="200" t="s">
        <v>39</v>
      </c>
      <c r="D65" s="201"/>
      <c r="E65" s="201"/>
      <c r="F65" s="201"/>
      <c r="G65" s="202"/>
      <c r="H65" s="102"/>
      <c r="I65" s="49" t="s">
        <v>40</v>
      </c>
      <c r="J65" s="47">
        <f>[1]beneficiarios!N19</f>
        <v>0</v>
      </c>
    </row>
    <row r="66" spans="1:10" x14ac:dyDescent="0.2">
      <c r="A66" s="1"/>
    </row>
    <row r="67" spans="1:10" x14ac:dyDescent="0.2">
      <c r="A67" s="2" t="s">
        <v>41</v>
      </c>
      <c r="C67" s="181">
        <v>46174</v>
      </c>
      <c r="D67" s="182"/>
      <c r="F67" s="51" t="s">
        <v>42</v>
      </c>
      <c r="G67" s="52"/>
      <c r="I67" s="181">
        <v>46203</v>
      </c>
      <c r="J67" s="182"/>
    </row>
    <row r="69" spans="1:10" x14ac:dyDescent="0.2">
      <c r="A69" s="179" t="s">
        <v>43</v>
      </c>
      <c r="B69" s="180"/>
      <c r="C69" s="181">
        <v>46203</v>
      </c>
      <c r="D69" s="182"/>
      <c r="E69" s="44"/>
      <c r="F69" s="183" t="s">
        <v>44</v>
      </c>
      <c r="G69" s="183"/>
      <c r="H69" s="183"/>
      <c r="I69" s="184" t="s">
        <v>45</v>
      </c>
      <c r="J69" s="185"/>
    </row>
    <row r="70" spans="1:10" ht="13.5" thickBot="1" x14ac:dyDescent="0.25">
      <c r="A70" s="104"/>
      <c r="B70" s="34"/>
      <c r="C70" s="22"/>
      <c r="D70" s="22"/>
      <c r="E70" s="22"/>
      <c r="F70" s="22"/>
      <c r="G70" s="44"/>
      <c r="H70" s="44"/>
    </row>
    <row r="71" spans="1:10" ht="13.5" thickBot="1" x14ac:dyDescent="0.25">
      <c r="A71" s="186" t="s">
        <v>46</v>
      </c>
      <c r="B71" s="187"/>
      <c r="C71" s="188" t="s">
        <v>79</v>
      </c>
      <c r="D71" s="189"/>
      <c r="E71" s="186" t="s">
        <v>48</v>
      </c>
      <c r="F71" s="187"/>
      <c r="G71" s="188" t="s">
        <v>80</v>
      </c>
      <c r="H71" s="189"/>
      <c r="I71" s="53" t="s">
        <v>50</v>
      </c>
      <c r="J71" s="54" t="s">
        <v>51</v>
      </c>
    </row>
    <row r="73" spans="1:10" x14ac:dyDescent="0.2">
      <c r="A73" s="105" t="s">
        <v>52</v>
      </c>
      <c r="C73" s="169" t="s">
        <v>81</v>
      </c>
      <c r="D73" s="170"/>
      <c r="E73" s="170"/>
      <c r="F73" s="170"/>
      <c r="G73" s="170"/>
      <c r="H73" s="170"/>
      <c r="I73" s="170"/>
      <c r="J73" s="171"/>
    </row>
    <row r="74" spans="1:10" x14ac:dyDescent="0.2">
      <c r="A74" s="106"/>
      <c r="C74" s="172"/>
      <c r="D74" s="173"/>
      <c r="E74" s="173"/>
      <c r="F74" s="173"/>
      <c r="G74" s="173"/>
      <c r="H74" s="173"/>
      <c r="I74" s="173"/>
      <c r="J74" s="174"/>
    </row>
    <row r="75" spans="1:10" x14ac:dyDescent="0.2">
      <c r="A75" s="1"/>
      <c r="C75" s="172"/>
      <c r="D75" s="173"/>
      <c r="E75" s="173"/>
      <c r="F75" s="173"/>
      <c r="G75" s="173"/>
      <c r="H75" s="173"/>
      <c r="I75" s="173"/>
      <c r="J75" s="174"/>
    </row>
    <row r="76" spans="1:10" x14ac:dyDescent="0.2">
      <c r="A76" s="1"/>
      <c r="C76" s="175"/>
      <c r="D76" s="176"/>
      <c r="E76" s="176"/>
      <c r="F76" s="176"/>
      <c r="G76" s="176"/>
      <c r="H76" s="176"/>
      <c r="I76" s="176"/>
      <c r="J76" s="177"/>
    </row>
    <row r="77" spans="1:10" x14ac:dyDescent="0.2">
      <c r="A77" s="1"/>
      <c r="C77" s="107"/>
      <c r="D77" s="107"/>
      <c r="E77" s="107"/>
      <c r="F77" s="107"/>
      <c r="G77" s="107"/>
      <c r="H77" s="107"/>
      <c r="I77" s="107"/>
      <c r="J77" s="107"/>
    </row>
    <row r="78" spans="1:10" x14ac:dyDescent="0.2">
      <c r="A78" s="55" t="s">
        <v>54</v>
      </c>
      <c r="C78" s="57" t="s">
        <v>82</v>
      </c>
      <c r="D78" s="58"/>
      <c r="E78" s="58"/>
      <c r="F78" s="58"/>
      <c r="G78" s="58"/>
      <c r="H78" s="58"/>
      <c r="I78" s="58"/>
      <c r="J78" s="59"/>
    </row>
    <row r="79" spans="1:10" x14ac:dyDescent="0.2">
      <c r="A79" s="56" t="s">
        <v>56</v>
      </c>
      <c r="C79" s="63" t="s">
        <v>83</v>
      </c>
      <c r="D79" s="61"/>
      <c r="E79" s="61"/>
      <c r="F79" s="61"/>
      <c r="G79" s="61"/>
      <c r="H79" s="61"/>
      <c r="I79" s="61"/>
      <c r="J79" s="62"/>
    </row>
    <row r="80" spans="1:10" x14ac:dyDescent="0.2">
      <c r="C80" s="63"/>
      <c r="D80" s="61"/>
      <c r="E80" s="61"/>
      <c r="F80" s="61"/>
      <c r="G80" s="61"/>
      <c r="H80" s="61"/>
      <c r="I80" s="61"/>
      <c r="J80" s="62"/>
    </row>
    <row r="81" spans="1:10" x14ac:dyDescent="0.2">
      <c r="C81" s="64"/>
      <c r="D81" s="61"/>
      <c r="E81" s="61"/>
      <c r="F81" s="61"/>
      <c r="G81" s="61"/>
      <c r="H81" s="61"/>
      <c r="I81" s="61"/>
      <c r="J81" s="62"/>
    </row>
    <row r="82" spans="1:10" x14ac:dyDescent="0.2">
      <c r="C82" s="65"/>
      <c r="D82" s="66"/>
      <c r="E82" s="66"/>
      <c r="F82" s="66"/>
      <c r="G82" s="66"/>
      <c r="H82" s="66"/>
      <c r="I82" s="66"/>
      <c r="J82" s="67"/>
    </row>
    <row r="83" spans="1:10" x14ac:dyDescent="0.2">
      <c r="A83" s="1"/>
      <c r="C83" s="107"/>
      <c r="D83" s="107"/>
      <c r="E83" s="107"/>
      <c r="F83" s="107"/>
      <c r="G83" s="107"/>
      <c r="H83" s="107"/>
      <c r="I83" s="107"/>
      <c r="J83" s="107"/>
    </row>
    <row r="84" spans="1:10" x14ac:dyDescent="0.2">
      <c r="A84" s="55" t="s">
        <v>58</v>
      </c>
      <c r="C84" s="68" t="s">
        <v>84</v>
      </c>
      <c r="D84" s="69"/>
      <c r="E84" s="69"/>
      <c r="F84" s="69"/>
      <c r="G84" s="69"/>
      <c r="H84" s="69"/>
      <c r="I84" s="69"/>
      <c r="J84" s="70"/>
    </row>
    <row r="85" spans="1:10" x14ac:dyDescent="0.2">
      <c r="A85" s="56"/>
      <c r="C85" s="71" t="s">
        <v>85</v>
      </c>
      <c r="D85" s="72"/>
      <c r="E85" s="72"/>
      <c r="F85" s="72"/>
      <c r="G85" s="72"/>
      <c r="H85" s="72"/>
      <c r="I85" s="72"/>
      <c r="J85" s="73"/>
    </row>
    <row r="86" spans="1:10" x14ac:dyDescent="0.2">
      <c r="C86" s="71" t="s">
        <v>86</v>
      </c>
      <c r="D86" s="72"/>
      <c r="E86" s="72"/>
      <c r="F86" s="72"/>
      <c r="G86" s="72"/>
      <c r="H86" s="72"/>
      <c r="I86" s="72"/>
      <c r="J86" s="73"/>
    </row>
    <row r="87" spans="1:10" x14ac:dyDescent="0.2">
      <c r="C87" s="108"/>
      <c r="D87" s="72"/>
      <c r="E87" s="72"/>
      <c r="F87" s="72"/>
      <c r="G87" s="72"/>
      <c r="H87" s="72"/>
      <c r="I87" s="72"/>
      <c r="J87" s="73"/>
    </row>
    <row r="88" spans="1:10" x14ac:dyDescent="0.2">
      <c r="C88" s="74"/>
      <c r="D88" s="75"/>
      <c r="E88" s="75"/>
      <c r="F88" s="75"/>
      <c r="G88" s="75"/>
      <c r="H88" s="75"/>
      <c r="I88" s="75"/>
      <c r="J88" s="76"/>
    </row>
    <row r="89" spans="1:10" x14ac:dyDescent="0.2">
      <c r="A89" s="1"/>
      <c r="C89" s="107"/>
      <c r="D89" s="107"/>
      <c r="E89" s="107"/>
      <c r="F89" s="107"/>
      <c r="G89" s="107"/>
      <c r="H89" s="107"/>
      <c r="I89" s="107"/>
      <c r="J89" s="107"/>
    </row>
    <row r="90" spans="1:10" x14ac:dyDescent="0.2">
      <c r="A90" s="55" t="s">
        <v>61</v>
      </c>
      <c r="C90" s="109" t="s">
        <v>87</v>
      </c>
      <c r="D90" s="69"/>
      <c r="E90" s="69"/>
      <c r="F90" s="69"/>
      <c r="G90" s="69"/>
      <c r="H90" s="69"/>
      <c r="I90" s="69"/>
      <c r="J90" s="70"/>
    </row>
    <row r="91" spans="1:10" x14ac:dyDescent="0.2">
      <c r="A91" s="56"/>
      <c r="C91" s="110" t="s">
        <v>88</v>
      </c>
      <c r="D91" s="72"/>
      <c r="E91" s="72"/>
      <c r="F91" s="72"/>
      <c r="G91" s="72"/>
      <c r="H91" s="72"/>
      <c r="I91" s="72"/>
      <c r="J91" s="73"/>
    </row>
    <row r="92" spans="1:10" x14ac:dyDescent="0.2">
      <c r="C92" s="110"/>
      <c r="D92" s="72"/>
      <c r="E92" s="72"/>
      <c r="F92" s="72"/>
      <c r="G92" s="72"/>
      <c r="H92" s="72"/>
      <c r="I92" s="72"/>
      <c r="J92" s="73"/>
    </row>
    <row r="93" spans="1:10" x14ac:dyDescent="0.2">
      <c r="C93" s="108"/>
      <c r="D93" s="72"/>
      <c r="E93" s="72"/>
      <c r="F93" s="72"/>
      <c r="G93" s="72"/>
      <c r="H93" s="72"/>
      <c r="I93" s="72"/>
      <c r="J93" s="73"/>
    </row>
    <row r="94" spans="1:10" x14ac:dyDescent="0.2">
      <c r="C94" s="108"/>
      <c r="D94" s="72"/>
      <c r="E94" s="72"/>
      <c r="F94" s="72"/>
      <c r="G94" s="72"/>
      <c r="H94" s="72"/>
      <c r="I94" s="72"/>
      <c r="J94" s="73"/>
    </row>
    <row r="95" spans="1:10" x14ac:dyDescent="0.2">
      <c r="C95" s="108"/>
      <c r="D95" s="72"/>
      <c r="E95" s="72"/>
      <c r="F95" s="72"/>
      <c r="G95" s="72"/>
      <c r="H95" s="72"/>
      <c r="I95" s="72"/>
      <c r="J95" s="73"/>
    </row>
    <row r="96" spans="1:10" x14ac:dyDescent="0.2">
      <c r="C96" s="108"/>
      <c r="D96" s="72"/>
      <c r="E96" s="72"/>
      <c r="F96" s="72"/>
      <c r="G96" s="72"/>
      <c r="H96" s="72"/>
      <c r="I96" s="72"/>
      <c r="J96" s="73"/>
    </row>
    <row r="97" spans="1:10" x14ac:dyDescent="0.2">
      <c r="C97" s="74"/>
      <c r="D97" s="75"/>
      <c r="E97" s="75"/>
      <c r="F97" s="75"/>
      <c r="G97" s="75"/>
      <c r="H97" s="75"/>
      <c r="I97" s="75"/>
      <c r="J97" s="76"/>
    </row>
    <row r="99" spans="1:10" s="77" customFormat="1" x14ac:dyDescent="0.2">
      <c r="A99" s="77" t="s">
        <v>69</v>
      </c>
      <c r="C99" s="190">
        <v>0</v>
      </c>
      <c r="D99" s="190"/>
      <c r="F99" s="191" t="s">
        <v>70</v>
      </c>
      <c r="G99" s="191"/>
      <c r="I99" s="190">
        <v>0</v>
      </c>
      <c r="J99" s="190"/>
    </row>
    <row r="100" spans="1:10" x14ac:dyDescent="0.2">
      <c r="A100" s="4"/>
      <c r="B100" s="1"/>
      <c r="C100" s="22"/>
      <c r="D100" s="22"/>
      <c r="E100" s="1"/>
      <c r="F100" s="33"/>
      <c r="G100" s="33"/>
      <c r="I100" s="9"/>
      <c r="J100" s="9"/>
    </row>
    <row r="101" spans="1:10" x14ac:dyDescent="0.2">
      <c r="A101" s="41"/>
      <c r="B101" s="41" t="s">
        <v>18</v>
      </c>
      <c r="C101" s="11"/>
      <c r="D101" s="11"/>
      <c r="E101" s="12"/>
      <c r="G101" s="22"/>
      <c r="H101" s="1"/>
      <c r="I101" s="1"/>
      <c r="J101" s="1"/>
    </row>
    <row r="102" spans="1:10" x14ac:dyDescent="0.2">
      <c r="A102" s="78" t="s">
        <v>13</v>
      </c>
      <c r="B102" s="79"/>
      <c r="C102" s="80" t="s">
        <v>16</v>
      </c>
      <c r="D102" s="78" t="s">
        <v>71</v>
      </c>
      <c r="E102" s="81"/>
      <c r="F102" s="80" t="s">
        <v>72</v>
      </c>
      <c r="G102" s="82" t="s">
        <v>73</v>
      </c>
      <c r="H102" s="79"/>
      <c r="I102" s="80" t="s">
        <v>74</v>
      </c>
      <c r="J102" s="80" t="s">
        <v>75</v>
      </c>
    </row>
    <row r="103" spans="1:10" x14ac:dyDescent="0.2">
      <c r="A103" s="17">
        <v>46053</v>
      </c>
      <c r="B103" s="83">
        <v>1</v>
      </c>
      <c r="C103" s="84">
        <v>0</v>
      </c>
      <c r="D103" s="85">
        <v>0</v>
      </c>
      <c r="E103" s="86"/>
      <c r="F103" s="87">
        <f>C103</f>
        <v>0</v>
      </c>
      <c r="G103" s="88">
        <f>D103</f>
        <v>0</v>
      </c>
      <c r="H103" s="89"/>
      <c r="I103" s="90" t="e">
        <f t="shared" ref="I103:J114" si="2">F103/$F$115</f>
        <v>#DIV/0!</v>
      </c>
      <c r="J103" s="90" t="e">
        <f t="shared" si="2"/>
        <v>#DIV/0!</v>
      </c>
    </row>
    <row r="104" spans="1:10" x14ac:dyDescent="0.2">
      <c r="A104" s="19">
        <v>46081</v>
      </c>
      <c r="B104" s="91">
        <v>2</v>
      </c>
      <c r="C104" s="16">
        <v>0</v>
      </c>
      <c r="D104" s="13">
        <v>0</v>
      </c>
      <c r="E104" s="15"/>
      <c r="F104" s="92">
        <f t="shared" ref="F104:G114" si="3">C104+F103</f>
        <v>0</v>
      </c>
      <c r="G104" s="93">
        <f t="shared" si="3"/>
        <v>0</v>
      </c>
      <c r="H104" s="94"/>
      <c r="I104" s="95" t="e">
        <f t="shared" si="2"/>
        <v>#DIV/0!</v>
      </c>
      <c r="J104" s="95" t="e">
        <f t="shared" si="2"/>
        <v>#DIV/0!</v>
      </c>
    </row>
    <row r="105" spans="1:10" x14ac:dyDescent="0.2">
      <c r="A105" s="17">
        <v>46112</v>
      </c>
      <c r="B105" s="83">
        <v>3</v>
      </c>
      <c r="C105" s="84">
        <v>0</v>
      </c>
      <c r="D105" s="85">
        <v>0</v>
      </c>
      <c r="E105" s="86"/>
      <c r="F105" s="87">
        <f t="shared" si="3"/>
        <v>0</v>
      </c>
      <c r="G105" s="88">
        <f t="shared" si="3"/>
        <v>0</v>
      </c>
      <c r="H105" s="89"/>
      <c r="I105" s="90" t="e">
        <f t="shared" si="2"/>
        <v>#DIV/0!</v>
      </c>
      <c r="J105" s="90" t="e">
        <f t="shared" si="2"/>
        <v>#DIV/0!</v>
      </c>
    </row>
    <row r="106" spans="1:10" x14ac:dyDescent="0.2">
      <c r="A106" s="19">
        <v>46142</v>
      </c>
      <c r="B106" s="91">
        <v>4</v>
      </c>
      <c r="C106" s="16">
        <v>0</v>
      </c>
      <c r="D106" s="13">
        <v>0</v>
      </c>
      <c r="E106" s="15"/>
      <c r="F106" s="92">
        <f t="shared" si="3"/>
        <v>0</v>
      </c>
      <c r="G106" s="93">
        <f t="shared" si="3"/>
        <v>0</v>
      </c>
      <c r="H106" s="94"/>
      <c r="I106" s="95" t="e">
        <f t="shared" si="2"/>
        <v>#DIV/0!</v>
      </c>
      <c r="J106" s="95" t="e">
        <f t="shared" si="2"/>
        <v>#DIV/0!</v>
      </c>
    </row>
    <row r="107" spans="1:10" x14ac:dyDescent="0.2">
      <c r="A107" s="17">
        <v>46173</v>
      </c>
      <c r="B107" s="83">
        <v>5</v>
      </c>
      <c r="C107" s="84">
        <v>0</v>
      </c>
      <c r="D107" s="85">
        <v>0</v>
      </c>
      <c r="E107" s="86"/>
      <c r="F107" s="87">
        <f t="shared" si="3"/>
        <v>0</v>
      </c>
      <c r="G107" s="88">
        <f t="shared" si="3"/>
        <v>0</v>
      </c>
      <c r="H107" s="89"/>
      <c r="I107" s="90" t="e">
        <f t="shared" si="2"/>
        <v>#DIV/0!</v>
      </c>
      <c r="J107" s="90" t="e">
        <f t="shared" si="2"/>
        <v>#DIV/0!</v>
      </c>
    </row>
    <row r="108" spans="1:10" x14ac:dyDescent="0.2">
      <c r="A108" s="19">
        <v>46203</v>
      </c>
      <c r="B108" s="91">
        <v>6</v>
      </c>
      <c r="C108" s="16">
        <v>0</v>
      </c>
      <c r="D108" s="13">
        <v>0</v>
      </c>
      <c r="E108" s="15"/>
      <c r="F108" s="92">
        <f t="shared" si="3"/>
        <v>0</v>
      </c>
      <c r="G108" s="93">
        <f t="shared" si="3"/>
        <v>0</v>
      </c>
      <c r="H108" s="94"/>
      <c r="I108" s="95" t="e">
        <f t="shared" si="2"/>
        <v>#DIV/0!</v>
      </c>
      <c r="J108" s="95" t="e">
        <f t="shared" si="2"/>
        <v>#DIV/0!</v>
      </c>
    </row>
    <row r="109" spans="1:10" x14ac:dyDescent="0.2">
      <c r="A109" s="17">
        <v>46234</v>
      </c>
      <c r="B109" s="83">
        <v>7</v>
      </c>
      <c r="C109" s="84">
        <v>0</v>
      </c>
      <c r="D109" s="85">
        <v>0</v>
      </c>
      <c r="E109" s="86"/>
      <c r="F109" s="87">
        <f t="shared" si="3"/>
        <v>0</v>
      </c>
      <c r="G109" s="88">
        <f t="shared" si="3"/>
        <v>0</v>
      </c>
      <c r="H109" s="89"/>
      <c r="I109" s="90" t="e">
        <f t="shared" si="2"/>
        <v>#DIV/0!</v>
      </c>
      <c r="J109" s="90" t="e">
        <f t="shared" si="2"/>
        <v>#DIV/0!</v>
      </c>
    </row>
    <row r="110" spans="1:10" x14ac:dyDescent="0.2">
      <c r="A110" s="19">
        <v>46265</v>
      </c>
      <c r="B110" s="91">
        <v>8</v>
      </c>
      <c r="C110" s="16">
        <v>0</v>
      </c>
      <c r="D110" s="13">
        <v>0</v>
      </c>
      <c r="E110" s="15"/>
      <c r="F110" s="92">
        <f t="shared" si="3"/>
        <v>0</v>
      </c>
      <c r="G110" s="93">
        <f t="shared" si="3"/>
        <v>0</v>
      </c>
      <c r="H110" s="94"/>
      <c r="I110" s="95" t="e">
        <f t="shared" si="2"/>
        <v>#DIV/0!</v>
      </c>
      <c r="J110" s="95" t="e">
        <f t="shared" si="2"/>
        <v>#DIV/0!</v>
      </c>
    </row>
    <row r="111" spans="1:10" x14ac:dyDescent="0.2">
      <c r="A111" s="17">
        <v>46295</v>
      </c>
      <c r="B111" s="83">
        <v>9</v>
      </c>
      <c r="C111" s="84">
        <v>0</v>
      </c>
      <c r="D111" s="85">
        <v>0</v>
      </c>
      <c r="E111" s="86"/>
      <c r="F111" s="87">
        <f t="shared" si="3"/>
        <v>0</v>
      </c>
      <c r="G111" s="88">
        <f t="shared" si="3"/>
        <v>0</v>
      </c>
      <c r="H111" s="89"/>
      <c r="I111" s="90" t="e">
        <f t="shared" si="2"/>
        <v>#DIV/0!</v>
      </c>
      <c r="J111" s="90" t="e">
        <f t="shared" si="2"/>
        <v>#DIV/0!</v>
      </c>
    </row>
    <row r="112" spans="1:10" x14ac:dyDescent="0.2">
      <c r="A112" s="19">
        <v>46326</v>
      </c>
      <c r="B112" s="91">
        <v>10</v>
      </c>
      <c r="C112" s="16">
        <v>0</v>
      </c>
      <c r="D112" s="13">
        <v>0</v>
      </c>
      <c r="E112" s="15"/>
      <c r="F112" s="92">
        <f t="shared" si="3"/>
        <v>0</v>
      </c>
      <c r="G112" s="93">
        <f t="shared" si="3"/>
        <v>0</v>
      </c>
      <c r="H112" s="94"/>
      <c r="I112" s="95" t="e">
        <f t="shared" si="2"/>
        <v>#DIV/0!</v>
      </c>
      <c r="J112" s="95" t="e">
        <f t="shared" si="2"/>
        <v>#DIV/0!</v>
      </c>
    </row>
    <row r="113" spans="1:10" x14ac:dyDescent="0.2">
      <c r="A113" s="17">
        <v>46356</v>
      </c>
      <c r="B113" s="83">
        <v>11</v>
      </c>
      <c r="C113" s="84">
        <v>0</v>
      </c>
      <c r="D113" s="85">
        <v>0</v>
      </c>
      <c r="E113" s="86"/>
      <c r="F113" s="87">
        <f t="shared" si="3"/>
        <v>0</v>
      </c>
      <c r="G113" s="88">
        <f t="shared" si="3"/>
        <v>0</v>
      </c>
      <c r="H113" s="89"/>
      <c r="I113" s="90" t="e">
        <f t="shared" si="2"/>
        <v>#DIV/0!</v>
      </c>
      <c r="J113" s="90" t="e">
        <f t="shared" si="2"/>
        <v>#DIV/0!</v>
      </c>
    </row>
    <row r="114" spans="1:10" x14ac:dyDescent="0.2">
      <c r="A114" s="19">
        <v>46387</v>
      </c>
      <c r="B114" s="91">
        <v>12</v>
      </c>
      <c r="C114" s="16">
        <v>0</v>
      </c>
      <c r="D114" s="13">
        <v>0</v>
      </c>
      <c r="E114" s="15"/>
      <c r="F114" s="92">
        <f t="shared" si="3"/>
        <v>0</v>
      </c>
      <c r="G114" s="93">
        <f t="shared" si="3"/>
        <v>0</v>
      </c>
      <c r="H114" s="94"/>
      <c r="I114" s="95" t="e">
        <f t="shared" si="2"/>
        <v>#DIV/0!</v>
      </c>
      <c r="J114" s="95" t="e">
        <f t="shared" si="2"/>
        <v>#DIV/0!</v>
      </c>
    </row>
    <row r="115" spans="1:10" x14ac:dyDescent="0.2">
      <c r="A115" s="96" t="s">
        <v>76</v>
      </c>
      <c r="B115" s="97">
        <v>13</v>
      </c>
      <c r="C115" s="80">
        <f>SUM(C103:C114)</f>
        <v>0</v>
      </c>
      <c r="D115" s="78">
        <f>SUM(D103:D114)</f>
        <v>0</v>
      </c>
      <c r="E115" s="81"/>
      <c r="F115" s="98">
        <f>F114</f>
        <v>0</v>
      </c>
      <c r="G115" s="99">
        <f>G114</f>
        <v>0</v>
      </c>
      <c r="H115" s="100"/>
      <c r="I115" s="101" t="e">
        <f>I114</f>
        <v>#DIV/0!</v>
      </c>
      <c r="J115" s="101" t="e">
        <f>J114</f>
        <v>#DIV/0!</v>
      </c>
    </row>
    <row r="116" spans="1:10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">
      <c r="A119" s="42"/>
      <c r="B119" s="42"/>
      <c r="C119" s="43" t="s">
        <v>89</v>
      </c>
      <c r="D119" s="42" t="str">
        <f>C121</f>
        <v>PROCEDIMIENTOS ADMINISTRATIVOS</v>
      </c>
      <c r="E119" s="42"/>
      <c r="F119" s="42"/>
      <c r="G119" s="42"/>
      <c r="H119" s="42"/>
      <c r="I119" s="42"/>
      <c r="J119" s="42"/>
    </row>
    <row r="120" spans="1:10" x14ac:dyDescent="0.2">
      <c r="I120" s="192" t="s">
        <v>29</v>
      </c>
      <c r="J120" s="193"/>
    </row>
    <row r="121" spans="1:10" x14ac:dyDescent="0.2">
      <c r="A121" s="2" t="s">
        <v>23</v>
      </c>
      <c r="C121" s="194" t="s">
        <v>90</v>
      </c>
      <c r="D121" s="195"/>
      <c r="E121" s="195"/>
      <c r="F121" s="195"/>
      <c r="G121" s="195"/>
      <c r="H121" s="102"/>
      <c r="I121" s="45" t="s">
        <v>31</v>
      </c>
      <c r="J121" s="46">
        <f>[1]beneficiarios!N24</f>
        <v>0</v>
      </c>
    </row>
    <row r="122" spans="1:10" x14ac:dyDescent="0.2">
      <c r="A122" s="2" t="s">
        <v>32</v>
      </c>
      <c r="C122" s="194" t="s">
        <v>33</v>
      </c>
      <c r="D122" s="195"/>
      <c r="E122" s="195"/>
      <c r="F122" s="195"/>
      <c r="G122" s="196"/>
      <c r="H122" s="102"/>
      <c r="I122" s="45" t="s">
        <v>34</v>
      </c>
      <c r="J122" s="47">
        <f>[1]beneficiarios!N25</f>
        <v>0</v>
      </c>
    </row>
    <row r="123" spans="1:10" x14ac:dyDescent="0.2">
      <c r="A123" s="48" t="s">
        <v>35</v>
      </c>
      <c r="C123" s="197" t="s">
        <v>36</v>
      </c>
      <c r="D123" s="198"/>
      <c r="E123" s="198"/>
      <c r="F123" s="198"/>
      <c r="G123" s="199"/>
      <c r="H123" s="102"/>
      <c r="I123" s="49" t="s">
        <v>37</v>
      </c>
      <c r="J123" s="47">
        <f>[1]beneficiarios!N26</f>
        <v>0</v>
      </c>
    </row>
    <row r="124" spans="1:10" ht="25.5" x14ac:dyDescent="0.2">
      <c r="A124" s="103" t="s">
        <v>38</v>
      </c>
      <c r="C124" s="200" t="s">
        <v>39</v>
      </c>
      <c r="D124" s="201"/>
      <c r="E124" s="201"/>
      <c r="F124" s="201"/>
      <c r="G124" s="202"/>
      <c r="H124" s="102"/>
      <c r="I124" s="49" t="s">
        <v>40</v>
      </c>
      <c r="J124" s="47">
        <f>[1]beneficiarios!N27</f>
        <v>0</v>
      </c>
    </row>
    <row r="125" spans="1:10" x14ac:dyDescent="0.2">
      <c r="A125" s="1"/>
    </row>
    <row r="126" spans="1:10" x14ac:dyDescent="0.2">
      <c r="A126" s="2" t="s">
        <v>41</v>
      </c>
      <c r="C126" s="181">
        <v>46174</v>
      </c>
      <c r="D126" s="182"/>
      <c r="F126" s="51" t="s">
        <v>42</v>
      </c>
      <c r="G126" s="52"/>
      <c r="I126" s="181">
        <v>46203</v>
      </c>
      <c r="J126" s="182"/>
    </row>
    <row r="128" spans="1:10" x14ac:dyDescent="0.2">
      <c r="A128" s="179" t="s">
        <v>91</v>
      </c>
      <c r="B128" s="180"/>
      <c r="C128" s="181">
        <v>46203</v>
      </c>
      <c r="D128" s="182"/>
      <c r="E128" s="44"/>
      <c r="F128" s="183" t="s">
        <v>44</v>
      </c>
      <c r="G128" s="183"/>
      <c r="H128" s="183"/>
      <c r="I128" s="184" t="s">
        <v>92</v>
      </c>
      <c r="J128" s="185"/>
    </row>
    <row r="129" spans="1:10" ht="13.5" thickBot="1" x14ac:dyDescent="0.25">
      <c r="A129" s="104"/>
      <c r="C129" s="9"/>
      <c r="D129" s="9"/>
      <c r="E129" s="9"/>
      <c r="F129" s="9"/>
    </row>
    <row r="130" spans="1:10" ht="13.5" thickBot="1" x14ac:dyDescent="0.25">
      <c r="A130" s="186" t="s">
        <v>46</v>
      </c>
      <c r="B130" s="187"/>
      <c r="C130" s="188" t="s">
        <v>93</v>
      </c>
      <c r="D130" s="189"/>
      <c r="E130" s="186" t="s">
        <v>48</v>
      </c>
      <c r="F130" s="187"/>
      <c r="G130" s="188" t="s">
        <v>94</v>
      </c>
      <c r="H130" s="189"/>
      <c r="I130" s="53" t="s">
        <v>50</v>
      </c>
      <c r="J130" s="54" t="s">
        <v>95</v>
      </c>
    </row>
    <row r="132" spans="1:10" x14ac:dyDescent="0.2">
      <c r="A132" s="105" t="s">
        <v>52</v>
      </c>
      <c r="C132" s="169" t="s">
        <v>96</v>
      </c>
      <c r="D132" s="170"/>
      <c r="E132" s="170"/>
      <c r="F132" s="170"/>
      <c r="G132" s="170"/>
      <c r="H132" s="170"/>
      <c r="I132" s="170"/>
      <c r="J132" s="171"/>
    </row>
    <row r="133" spans="1:10" x14ac:dyDescent="0.2">
      <c r="A133" s="106"/>
      <c r="C133" s="172"/>
      <c r="D133" s="173"/>
      <c r="E133" s="173"/>
      <c r="F133" s="173"/>
      <c r="G133" s="173"/>
      <c r="H133" s="173"/>
      <c r="I133" s="173"/>
      <c r="J133" s="174"/>
    </row>
    <row r="134" spans="1:10" x14ac:dyDescent="0.2">
      <c r="A134" s="4"/>
      <c r="C134" s="172"/>
      <c r="D134" s="173"/>
      <c r="E134" s="173"/>
      <c r="F134" s="173"/>
      <c r="G134" s="173"/>
      <c r="H134" s="173"/>
      <c r="I134" s="173"/>
      <c r="J134" s="174"/>
    </row>
    <row r="135" spans="1:10" x14ac:dyDescent="0.2">
      <c r="A135" s="4"/>
      <c r="C135" s="175"/>
      <c r="D135" s="176"/>
      <c r="E135" s="176"/>
      <c r="F135" s="176"/>
      <c r="G135" s="176"/>
      <c r="H135" s="176"/>
      <c r="I135" s="176"/>
      <c r="J135" s="177"/>
    </row>
    <row r="136" spans="1:10" x14ac:dyDescent="0.2">
      <c r="A136" s="4"/>
      <c r="C136" s="107"/>
      <c r="D136" s="107"/>
      <c r="E136" s="107"/>
      <c r="F136" s="107"/>
      <c r="G136" s="107"/>
      <c r="H136" s="107"/>
      <c r="I136" s="107"/>
      <c r="J136" s="107"/>
    </row>
    <row r="137" spans="1:10" x14ac:dyDescent="0.2">
      <c r="A137" s="55" t="s">
        <v>54</v>
      </c>
      <c r="C137" s="111" t="s">
        <v>97</v>
      </c>
      <c r="D137" s="58"/>
      <c r="E137" s="58"/>
      <c r="F137" s="58"/>
      <c r="G137" s="58"/>
      <c r="H137" s="58"/>
      <c r="I137" s="58"/>
      <c r="J137" s="59"/>
    </row>
    <row r="138" spans="1:10" x14ac:dyDescent="0.2">
      <c r="A138" s="56" t="s">
        <v>56</v>
      </c>
      <c r="C138" s="63" t="s">
        <v>98</v>
      </c>
      <c r="D138" s="61"/>
      <c r="E138" s="61"/>
      <c r="F138" s="61"/>
      <c r="G138" s="61"/>
      <c r="H138" s="61"/>
      <c r="I138" s="61"/>
      <c r="J138" s="62"/>
    </row>
    <row r="139" spans="1:10" x14ac:dyDescent="0.2">
      <c r="C139" s="63"/>
      <c r="D139" s="61"/>
      <c r="E139" s="61"/>
      <c r="F139" s="61"/>
      <c r="G139" s="61"/>
      <c r="H139" s="61"/>
      <c r="I139" s="61"/>
      <c r="J139" s="62"/>
    </row>
    <row r="140" spans="1:10" x14ac:dyDescent="0.2">
      <c r="C140" s="64"/>
      <c r="D140" s="61"/>
      <c r="E140" s="61"/>
      <c r="F140" s="61"/>
      <c r="G140" s="61"/>
      <c r="H140" s="61"/>
      <c r="I140" s="61"/>
      <c r="J140" s="62"/>
    </row>
    <row r="141" spans="1:10" x14ac:dyDescent="0.2">
      <c r="C141" s="65"/>
      <c r="D141" s="66"/>
      <c r="E141" s="66"/>
      <c r="F141" s="66"/>
      <c r="G141" s="66"/>
      <c r="H141" s="66"/>
      <c r="I141" s="66"/>
      <c r="J141" s="67"/>
    </row>
    <row r="142" spans="1:10" x14ac:dyDescent="0.2">
      <c r="A142" s="4"/>
      <c r="C142" s="107"/>
      <c r="D142" s="107"/>
      <c r="E142" s="107"/>
      <c r="F142" s="107"/>
      <c r="G142" s="107"/>
      <c r="H142" s="107"/>
      <c r="I142" s="107"/>
      <c r="J142" s="107"/>
    </row>
    <row r="143" spans="1:10" x14ac:dyDescent="0.2">
      <c r="A143" s="55" t="s">
        <v>58</v>
      </c>
      <c r="C143" s="109" t="s">
        <v>99</v>
      </c>
      <c r="D143" s="69"/>
      <c r="E143" s="69"/>
      <c r="F143" s="69"/>
      <c r="G143" s="69"/>
      <c r="H143" s="69"/>
      <c r="I143" s="69"/>
      <c r="J143" s="70"/>
    </row>
    <row r="144" spans="1:10" x14ac:dyDescent="0.2">
      <c r="A144" s="56"/>
      <c r="C144" s="110" t="s">
        <v>100</v>
      </c>
      <c r="D144" s="72"/>
      <c r="E144" s="72"/>
      <c r="F144" s="72"/>
      <c r="G144" s="72"/>
      <c r="H144" s="72"/>
      <c r="I144" s="72"/>
      <c r="J144" s="73"/>
    </row>
    <row r="145" spans="1:10" x14ac:dyDescent="0.2">
      <c r="C145" s="110" t="s">
        <v>101</v>
      </c>
      <c r="D145" s="72"/>
      <c r="E145" s="72"/>
      <c r="F145" s="72"/>
      <c r="G145" s="72"/>
      <c r="H145" s="72"/>
      <c r="I145" s="72"/>
      <c r="J145" s="73"/>
    </row>
    <row r="146" spans="1:10" x14ac:dyDescent="0.2">
      <c r="C146" s="108"/>
      <c r="D146" s="72"/>
      <c r="E146" s="72"/>
      <c r="F146" s="72"/>
      <c r="G146" s="72"/>
      <c r="H146" s="72"/>
      <c r="I146" s="72"/>
      <c r="J146" s="73"/>
    </row>
    <row r="147" spans="1:10" x14ac:dyDescent="0.2">
      <c r="C147" s="74"/>
      <c r="D147" s="75"/>
      <c r="E147" s="75"/>
      <c r="F147" s="75"/>
      <c r="G147" s="75"/>
      <c r="H147" s="75"/>
      <c r="I147" s="75"/>
      <c r="J147" s="76"/>
    </row>
    <row r="148" spans="1:10" x14ac:dyDescent="0.2">
      <c r="A148" s="4"/>
      <c r="C148" s="107"/>
      <c r="D148" s="107"/>
      <c r="E148" s="107"/>
      <c r="F148" s="107"/>
      <c r="G148" s="107"/>
      <c r="H148" s="107"/>
      <c r="I148" s="107"/>
      <c r="J148" s="107"/>
    </row>
    <row r="149" spans="1:10" x14ac:dyDescent="0.2">
      <c r="A149" s="55" t="s">
        <v>61</v>
      </c>
      <c r="C149" s="109" t="s">
        <v>102</v>
      </c>
      <c r="D149" s="69"/>
      <c r="E149" s="69"/>
      <c r="F149" s="69"/>
      <c r="G149" s="69"/>
      <c r="H149" s="69"/>
      <c r="I149" s="69"/>
      <c r="J149" s="70"/>
    </row>
    <row r="150" spans="1:10" x14ac:dyDescent="0.2">
      <c r="A150" s="56"/>
      <c r="C150" s="110" t="s">
        <v>103</v>
      </c>
      <c r="D150" s="72"/>
      <c r="E150" s="72"/>
      <c r="F150" s="72"/>
      <c r="G150" s="72"/>
      <c r="H150" s="72"/>
      <c r="I150" s="72"/>
      <c r="J150" s="73"/>
    </row>
    <row r="151" spans="1:10" x14ac:dyDescent="0.2">
      <c r="C151" s="110" t="s">
        <v>104</v>
      </c>
      <c r="D151" s="72"/>
      <c r="E151" s="72"/>
      <c r="F151" s="72"/>
      <c r="G151" s="72"/>
      <c r="H151" s="72"/>
      <c r="I151" s="72"/>
      <c r="J151" s="73"/>
    </row>
    <row r="152" spans="1:10" x14ac:dyDescent="0.2">
      <c r="C152" s="108"/>
      <c r="D152" s="72"/>
      <c r="E152" s="72"/>
      <c r="F152" s="72"/>
      <c r="G152" s="72"/>
      <c r="H152" s="72"/>
      <c r="I152" s="72"/>
      <c r="J152" s="73"/>
    </row>
    <row r="153" spans="1:10" x14ac:dyDescent="0.2">
      <c r="C153" s="108"/>
      <c r="D153" s="72"/>
      <c r="E153" s="72"/>
      <c r="F153" s="72"/>
      <c r="G153" s="72"/>
      <c r="H153" s="72"/>
      <c r="I153" s="72"/>
      <c r="J153" s="73"/>
    </row>
    <row r="154" spans="1:10" x14ac:dyDescent="0.2">
      <c r="C154" s="108"/>
      <c r="D154" s="72"/>
      <c r="E154" s="72"/>
      <c r="F154" s="72"/>
      <c r="G154" s="72"/>
      <c r="H154" s="72"/>
      <c r="I154" s="72"/>
      <c r="J154" s="73"/>
    </row>
    <row r="155" spans="1:10" x14ac:dyDescent="0.2">
      <c r="C155" s="108"/>
      <c r="D155" s="72"/>
      <c r="E155" s="72"/>
      <c r="F155" s="72"/>
      <c r="G155" s="72"/>
      <c r="H155" s="72"/>
      <c r="I155" s="72"/>
      <c r="J155" s="73"/>
    </row>
    <row r="156" spans="1:10" x14ac:dyDescent="0.2">
      <c r="C156" s="74"/>
      <c r="D156" s="75"/>
      <c r="E156" s="75"/>
      <c r="F156" s="75"/>
      <c r="G156" s="75"/>
      <c r="H156" s="75"/>
      <c r="I156" s="75"/>
      <c r="J156" s="76"/>
    </row>
    <row r="158" spans="1:10" s="77" customFormat="1" x14ac:dyDescent="0.2">
      <c r="A158" s="77" t="s">
        <v>69</v>
      </c>
      <c r="C158" s="178">
        <v>0</v>
      </c>
      <c r="D158" s="178"/>
      <c r="F158" s="77" t="s">
        <v>70</v>
      </c>
      <c r="I158" s="178">
        <v>0</v>
      </c>
      <c r="J158" s="178"/>
    </row>
    <row r="159" spans="1:10" x14ac:dyDescent="0.2">
      <c r="A159" s="4"/>
      <c r="B159" s="1"/>
      <c r="C159" s="22"/>
      <c r="D159" s="22"/>
      <c r="E159" s="1"/>
      <c r="F159" s="4"/>
      <c r="G159" s="4"/>
      <c r="I159" s="9"/>
      <c r="J159" s="9"/>
    </row>
    <row r="160" spans="1:10" x14ac:dyDescent="0.2">
      <c r="A160" s="41"/>
      <c r="B160" s="41" t="s">
        <v>18</v>
      </c>
      <c r="C160" s="11"/>
      <c r="D160" s="11"/>
      <c r="E160" s="12"/>
      <c r="G160" s="22"/>
      <c r="H160" s="1"/>
      <c r="I160" s="1"/>
      <c r="J160" s="1"/>
    </row>
    <row r="161" spans="1:13" x14ac:dyDescent="0.2">
      <c r="A161" s="78" t="s">
        <v>13</v>
      </c>
      <c r="B161" s="79"/>
      <c r="C161" s="80" t="s">
        <v>16</v>
      </c>
      <c r="D161" s="78" t="s">
        <v>71</v>
      </c>
      <c r="E161" s="81"/>
      <c r="F161" s="80" t="s">
        <v>72</v>
      </c>
      <c r="G161" s="82" t="s">
        <v>73</v>
      </c>
      <c r="H161" s="79"/>
      <c r="I161" s="80" t="s">
        <v>74</v>
      </c>
      <c r="J161" s="80" t="s">
        <v>75</v>
      </c>
    </row>
    <row r="162" spans="1:13" x14ac:dyDescent="0.2">
      <c r="A162" s="17">
        <v>46053</v>
      </c>
      <c r="B162" s="83">
        <v>1</v>
      </c>
      <c r="C162" s="84">
        <v>15</v>
      </c>
      <c r="D162" s="85">
        <v>17</v>
      </c>
      <c r="E162" s="86"/>
      <c r="F162" s="87">
        <f>C162</f>
        <v>15</v>
      </c>
      <c r="G162" s="88">
        <f>D162</f>
        <v>17</v>
      </c>
      <c r="H162" s="89"/>
      <c r="I162" s="90">
        <f t="shared" ref="I162:J173" si="4">F162/$F$174</f>
        <v>0.16666666666666666</v>
      </c>
      <c r="J162" s="90">
        <f t="shared" si="4"/>
        <v>0.18888888888888888</v>
      </c>
    </row>
    <row r="163" spans="1:13" s="3" customFormat="1" x14ac:dyDescent="0.2">
      <c r="A163" s="19">
        <v>46081</v>
      </c>
      <c r="B163" s="91">
        <v>2</v>
      </c>
      <c r="C163" s="16">
        <v>15</v>
      </c>
      <c r="D163" s="13">
        <v>16</v>
      </c>
      <c r="E163" s="15"/>
      <c r="F163" s="92">
        <f t="shared" ref="F163:G173" si="5">C163+F162</f>
        <v>30</v>
      </c>
      <c r="G163" s="93">
        <f t="shared" si="5"/>
        <v>33</v>
      </c>
      <c r="H163" s="94"/>
      <c r="I163" s="95">
        <f t="shared" si="4"/>
        <v>0.33333333333333331</v>
      </c>
      <c r="J163" s="95">
        <f t="shared" si="4"/>
        <v>0.36666666666666664</v>
      </c>
      <c r="K163" s="1"/>
      <c r="L163" s="1"/>
      <c r="M163" s="1"/>
    </row>
    <row r="164" spans="1:13" s="3" customFormat="1" x14ac:dyDescent="0.2">
      <c r="A164" s="17">
        <v>46112</v>
      </c>
      <c r="B164" s="83">
        <v>3</v>
      </c>
      <c r="C164" s="84">
        <v>15</v>
      </c>
      <c r="D164" s="85">
        <v>17</v>
      </c>
      <c r="E164" s="86"/>
      <c r="F164" s="87">
        <f t="shared" si="5"/>
        <v>45</v>
      </c>
      <c r="G164" s="88">
        <f t="shared" si="5"/>
        <v>50</v>
      </c>
      <c r="H164" s="89"/>
      <c r="I164" s="90">
        <f t="shared" si="4"/>
        <v>0.5</v>
      </c>
      <c r="J164" s="90">
        <f t="shared" si="4"/>
        <v>0.55555555555555558</v>
      </c>
      <c r="K164" s="1"/>
      <c r="L164" s="1"/>
      <c r="M164" s="1"/>
    </row>
    <row r="165" spans="1:13" s="3" customFormat="1" x14ac:dyDescent="0.2">
      <c r="A165" s="19">
        <v>46142</v>
      </c>
      <c r="B165" s="91">
        <v>4</v>
      </c>
      <c r="C165" s="16">
        <v>15</v>
      </c>
      <c r="D165" s="13">
        <v>19</v>
      </c>
      <c r="E165" s="15"/>
      <c r="F165" s="92">
        <f t="shared" si="5"/>
        <v>60</v>
      </c>
      <c r="G165" s="93">
        <f t="shared" si="5"/>
        <v>69</v>
      </c>
      <c r="H165" s="94"/>
      <c r="I165" s="95">
        <f t="shared" si="4"/>
        <v>0.66666666666666663</v>
      </c>
      <c r="J165" s="95">
        <f t="shared" si="4"/>
        <v>0.76666666666666672</v>
      </c>
      <c r="K165" s="1"/>
      <c r="L165" s="1"/>
      <c r="M165" s="1"/>
    </row>
    <row r="166" spans="1:13" s="3" customFormat="1" x14ac:dyDescent="0.2">
      <c r="A166" s="17">
        <v>46173</v>
      </c>
      <c r="B166" s="83">
        <v>5</v>
      </c>
      <c r="C166" s="84">
        <v>15</v>
      </c>
      <c r="D166" s="85">
        <v>16</v>
      </c>
      <c r="E166" s="86"/>
      <c r="F166" s="87">
        <f t="shared" si="5"/>
        <v>75</v>
      </c>
      <c r="G166" s="88">
        <f t="shared" si="5"/>
        <v>85</v>
      </c>
      <c r="H166" s="89"/>
      <c r="I166" s="90">
        <f t="shared" si="4"/>
        <v>0.83333333333333337</v>
      </c>
      <c r="J166" s="90">
        <f t="shared" si="4"/>
        <v>0.94444444444444442</v>
      </c>
      <c r="K166" s="1"/>
      <c r="L166" s="1"/>
      <c r="M166" s="1"/>
    </row>
    <row r="167" spans="1:13" s="3" customFormat="1" x14ac:dyDescent="0.2">
      <c r="A167" s="19">
        <v>46203</v>
      </c>
      <c r="B167" s="91">
        <v>6</v>
      </c>
      <c r="C167" s="16">
        <v>15</v>
      </c>
      <c r="D167" s="13">
        <v>15</v>
      </c>
      <c r="E167" s="15"/>
      <c r="F167" s="92">
        <f t="shared" si="5"/>
        <v>90</v>
      </c>
      <c r="G167" s="93">
        <f t="shared" si="5"/>
        <v>100</v>
      </c>
      <c r="H167" s="94"/>
      <c r="I167" s="95">
        <f t="shared" si="4"/>
        <v>1</v>
      </c>
      <c r="J167" s="95">
        <f t="shared" si="4"/>
        <v>1.1111111111111112</v>
      </c>
      <c r="K167" s="1"/>
      <c r="L167" s="1"/>
      <c r="M167" s="1"/>
    </row>
    <row r="168" spans="1:13" s="3" customFormat="1" x14ac:dyDescent="0.2">
      <c r="A168" s="17">
        <v>46234</v>
      </c>
      <c r="B168" s="83">
        <v>7</v>
      </c>
      <c r="C168" s="84"/>
      <c r="D168" s="85"/>
      <c r="E168" s="86"/>
      <c r="F168" s="87">
        <f t="shared" si="5"/>
        <v>90</v>
      </c>
      <c r="G168" s="88">
        <f t="shared" si="5"/>
        <v>100</v>
      </c>
      <c r="H168" s="89"/>
      <c r="I168" s="90">
        <f t="shared" si="4"/>
        <v>1</v>
      </c>
      <c r="J168" s="90">
        <f t="shared" si="4"/>
        <v>1.1111111111111112</v>
      </c>
      <c r="K168" s="1"/>
      <c r="L168" s="1"/>
      <c r="M168" s="1"/>
    </row>
    <row r="169" spans="1:13" s="3" customFormat="1" x14ac:dyDescent="0.2">
      <c r="A169" s="19">
        <v>46265</v>
      </c>
      <c r="B169" s="91">
        <v>8</v>
      </c>
      <c r="C169" s="16"/>
      <c r="D169" s="13"/>
      <c r="E169" s="15"/>
      <c r="F169" s="92">
        <f t="shared" si="5"/>
        <v>90</v>
      </c>
      <c r="G169" s="93">
        <f t="shared" si="5"/>
        <v>100</v>
      </c>
      <c r="H169" s="94"/>
      <c r="I169" s="95">
        <f t="shared" si="4"/>
        <v>1</v>
      </c>
      <c r="J169" s="95">
        <f t="shared" si="4"/>
        <v>1.1111111111111112</v>
      </c>
      <c r="K169" s="1"/>
      <c r="L169" s="1"/>
      <c r="M169" s="1"/>
    </row>
    <row r="170" spans="1:13" s="3" customFormat="1" x14ac:dyDescent="0.2">
      <c r="A170" s="17">
        <v>46295</v>
      </c>
      <c r="B170" s="83">
        <v>9</v>
      </c>
      <c r="C170" s="84"/>
      <c r="D170" s="85"/>
      <c r="E170" s="86"/>
      <c r="F170" s="87">
        <f t="shared" si="5"/>
        <v>90</v>
      </c>
      <c r="G170" s="88">
        <f t="shared" si="5"/>
        <v>100</v>
      </c>
      <c r="H170" s="89"/>
      <c r="I170" s="90">
        <f t="shared" si="4"/>
        <v>1</v>
      </c>
      <c r="J170" s="90">
        <f t="shared" si="4"/>
        <v>1.1111111111111112</v>
      </c>
      <c r="K170" s="1"/>
      <c r="L170" s="1"/>
      <c r="M170" s="1"/>
    </row>
    <row r="171" spans="1:13" s="3" customFormat="1" x14ac:dyDescent="0.2">
      <c r="A171" s="19">
        <v>46326</v>
      </c>
      <c r="B171" s="91">
        <v>10</v>
      </c>
      <c r="C171" s="16"/>
      <c r="D171" s="13"/>
      <c r="E171" s="15"/>
      <c r="F171" s="92">
        <f t="shared" si="5"/>
        <v>90</v>
      </c>
      <c r="G171" s="93">
        <f t="shared" si="5"/>
        <v>100</v>
      </c>
      <c r="H171" s="94"/>
      <c r="I171" s="95">
        <f t="shared" si="4"/>
        <v>1</v>
      </c>
      <c r="J171" s="95">
        <f t="shared" si="4"/>
        <v>1.1111111111111112</v>
      </c>
      <c r="K171" s="1"/>
      <c r="L171" s="1"/>
      <c r="M171" s="1"/>
    </row>
    <row r="172" spans="1:13" s="3" customFormat="1" x14ac:dyDescent="0.2">
      <c r="A172" s="17">
        <v>46356</v>
      </c>
      <c r="B172" s="83">
        <v>11</v>
      </c>
      <c r="C172" s="84"/>
      <c r="D172" s="85"/>
      <c r="E172" s="86"/>
      <c r="F172" s="87">
        <f t="shared" si="5"/>
        <v>90</v>
      </c>
      <c r="G172" s="88">
        <f t="shared" si="5"/>
        <v>100</v>
      </c>
      <c r="H172" s="89"/>
      <c r="I172" s="90">
        <f t="shared" si="4"/>
        <v>1</v>
      </c>
      <c r="J172" s="90">
        <f t="shared" si="4"/>
        <v>1.1111111111111112</v>
      </c>
      <c r="K172" s="1"/>
      <c r="L172" s="1"/>
      <c r="M172" s="1"/>
    </row>
    <row r="173" spans="1:13" s="3" customFormat="1" x14ac:dyDescent="0.2">
      <c r="A173" s="19">
        <v>46387</v>
      </c>
      <c r="B173" s="91">
        <v>12</v>
      </c>
      <c r="C173" s="16"/>
      <c r="D173" s="13"/>
      <c r="E173" s="15"/>
      <c r="F173" s="92">
        <f t="shared" si="5"/>
        <v>90</v>
      </c>
      <c r="G173" s="93">
        <f t="shared" si="5"/>
        <v>100</v>
      </c>
      <c r="H173" s="94"/>
      <c r="I173" s="95">
        <f t="shared" si="4"/>
        <v>1</v>
      </c>
      <c r="J173" s="95">
        <f t="shared" si="4"/>
        <v>1.1111111111111112</v>
      </c>
      <c r="K173" s="1"/>
      <c r="L173" s="1"/>
      <c r="M173" s="1"/>
    </row>
    <row r="174" spans="1:13" s="3" customFormat="1" x14ac:dyDescent="0.2">
      <c r="A174" s="96" t="s">
        <v>76</v>
      </c>
      <c r="B174" s="97">
        <v>13</v>
      </c>
      <c r="C174" s="80">
        <f>SUM(C162:C173)</f>
        <v>90</v>
      </c>
      <c r="D174" s="78">
        <f>SUM(D162:D173)</f>
        <v>100</v>
      </c>
      <c r="E174" s="81"/>
      <c r="F174" s="98">
        <f>F173</f>
        <v>90</v>
      </c>
      <c r="G174" s="99">
        <f>G173</f>
        <v>100</v>
      </c>
      <c r="H174" s="100"/>
      <c r="I174" s="101">
        <f>I173</f>
        <v>1</v>
      </c>
      <c r="J174" s="101">
        <f>J173</f>
        <v>1.1111111111111112</v>
      </c>
      <c r="K174" s="1"/>
      <c r="L174" s="1"/>
      <c r="M174" s="1"/>
    </row>
    <row r="175" spans="1:13" s="3" customForma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s="3" customForma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s="3" customForma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</sheetData>
  <protectedRanges>
    <protectedRange sqref="G71:H71 J71" name="c2indicador"/>
    <protectedRange sqref="C158:D158 I158:J158" name="c3valores"/>
    <protectedRange sqref="C40:D40 I40:J40" name="c1valores"/>
    <protectedRange sqref="D103:D114" name="c2avance"/>
    <protectedRange sqref="I10:J10 I128:J128 I69:J69" name="c4personas"/>
    <protectedRange sqref="C154:J156" name="c3actividades"/>
    <protectedRange sqref="C103:C114" name="c2metas"/>
    <protectedRange sqref="C87:J88" name="c2proyectos"/>
    <protectedRange sqref="C38:J38" name="c1actividades"/>
    <protectedRange sqref="C21:J23" name="c1fines"/>
    <protectedRange sqref="C10:D10 C69:D69 C128:D128" name="c1actualizacion"/>
    <protectedRange sqref="C8:D8 C67:D67 C126:D126" name="c1inicio"/>
    <protectedRange sqref="C4:G4 C63:G63 C122:G122" name="c1plan"/>
    <protectedRange sqref="I8:J8 I67:J67 I126:J126" name="c1termino"/>
    <protectedRange sqref="C27:J29" name="c1proyectos"/>
    <protectedRange sqref="C44:C55" name="c1metas"/>
    <protectedRange sqref="C92:J97" name="c2actividades"/>
    <protectedRange sqref="C162:C173" name="c3metas"/>
    <protectedRange sqref="D44:D55" name="c1avance"/>
    <protectedRange sqref="D162:D173" name="c3avance"/>
    <protectedRange sqref="C99:D99 I99:J99" name="c2valores"/>
    <protectedRange sqref="J130" name="c3indicador"/>
    <protectedRange sqref="J12" name="c1indicador"/>
    <protectedRange sqref="C3:G3" name="c1plan_1"/>
    <protectedRange sqref="C5:G6" name="c1plan_3_4"/>
    <protectedRange sqref="C14:J17" name="c1descripcion_1"/>
    <protectedRange sqref="D19:J20" name="c1fines_1"/>
    <protectedRange sqref="C19:C20" name="c1fines_1_1"/>
    <protectedRange sqref="D25:J26" name="c1proyectos_1"/>
    <protectedRange sqref="C25:C26" name="c1proyectos_1_1"/>
    <protectedRange sqref="D31:J37 O25:U31" name="c1actividades_1"/>
    <protectedRange sqref="C31:C37 N25:N31" name="c1actividades_1_1"/>
    <protectedRange sqref="C62:G62" name="c2plan_1"/>
    <protectedRange sqref="C71:D71" name="c2indicador_1"/>
    <protectedRange sqref="C12:D12" name="c1indicador_1"/>
    <protectedRange sqref="C73:J76" name="c2descripcion_1"/>
    <protectedRange sqref="C80:J82 D78:J79" name="c2fines_1"/>
    <protectedRange sqref="C78:C79" name="c2fines_1_1"/>
    <protectedRange sqref="D84:J86" name="c2proyectos_2"/>
    <protectedRange sqref="C84:C86" name="c2proyectos_1_1"/>
    <protectedRange sqref="D90:J91" name="c2actividades_1"/>
    <protectedRange sqref="C90:C91" name="c2actividades_1_1"/>
    <protectedRange sqref="C121:G121" name="c3plan_1_1"/>
    <protectedRange sqref="G12:H12" name="c2indicador_2"/>
    <protectedRange sqref="C130:D130" name="c3indicador_1"/>
    <protectedRange sqref="G130:H130" name="c3indicador_2"/>
    <protectedRange sqref="C132:J135" name="c3descripcion_1"/>
    <protectedRange sqref="C139:J141 D137:J138" name="c3fines_1"/>
    <protectedRange sqref="C137:C138" name="c3fines_1_1"/>
    <protectedRange sqref="C146:J147 D143:J145" name="c3proyectos_1"/>
    <protectedRange sqref="C143:C145" name="c3proyectos_1_1"/>
    <protectedRange sqref="C152:J153 D149:J151" name="c3actividades_1"/>
    <protectedRange sqref="C149:C151" name="c3actividades_1_1"/>
  </protectedRanges>
  <mergeCells count="56">
    <mergeCell ref="C8:D8"/>
    <mergeCell ref="I8:J8"/>
    <mergeCell ref="I2:J2"/>
    <mergeCell ref="C3:G3"/>
    <mergeCell ref="C4:G4"/>
    <mergeCell ref="C5:G5"/>
    <mergeCell ref="C6:G6"/>
    <mergeCell ref="A10:B10"/>
    <mergeCell ref="C10:D10"/>
    <mergeCell ref="F10:H10"/>
    <mergeCell ref="I10:J10"/>
    <mergeCell ref="A12:B12"/>
    <mergeCell ref="C12:D12"/>
    <mergeCell ref="E12:F12"/>
    <mergeCell ref="G12:H12"/>
    <mergeCell ref="A69:B69"/>
    <mergeCell ref="C69:D69"/>
    <mergeCell ref="F69:H69"/>
    <mergeCell ref="I69:J69"/>
    <mergeCell ref="C14:J17"/>
    <mergeCell ref="C40:D40"/>
    <mergeCell ref="F40:G40"/>
    <mergeCell ref="I40:J40"/>
    <mergeCell ref="I61:J61"/>
    <mergeCell ref="C62:G62"/>
    <mergeCell ref="C63:G63"/>
    <mergeCell ref="C64:G64"/>
    <mergeCell ref="C65:G65"/>
    <mergeCell ref="C67:D67"/>
    <mergeCell ref="I67:J67"/>
    <mergeCell ref="C126:D126"/>
    <mergeCell ref="I126:J126"/>
    <mergeCell ref="A71:B71"/>
    <mergeCell ref="C71:D71"/>
    <mergeCell ref="E71:F71"/>
    <mergeCell ref="G71:H71"/>
    <mergeCell ref="C73:J76"/>
    <mergeCell ref="C99:D99"/>
    <mergeCell ref="F99:G99"/>
    <mergeCell ref="I99:J99"/>
    <mergeCell ref="I120:J120"/>
    <mergeCell ref="C121:G121"/>
    <mergeCell ref="C122:G122"/>
    <mergeCell ref="C123:G123"/>
    <mergeCell ref="C124:G124"/>
    <mergeCell ref="C132:J135"/>
    <mergeCell ref="C158:D158"/>
    <mergeCell ref="I158:J158"/>
    <mergeCell ref="A128:B128"/>
    <mergeCell ref="C128:D128"/>
    <mergeCell ref="F128:H128"/>
    <mergeCell ref="I128:J128"/>
    <mergeCell ref="A130:B130"/>
    <mergeCell ref="C130:D130"/>
    <mergeCell ref="E130:F130"/>
    <mergeCell ref="G130:H130"/>
  </mergeCells>
  <dataValidations count="2">
    <dataValidation type="list" allowBlank="1" showInputMessage="1" showErrorMessage="1" sqref="I128:J128 I69:J69 I10:J10" xr:uid="{00000000-0002-0000-0100-000000000000}">
      <formula1>"1 Estrategico, 2 Gestion"</formula1>
    </dataValidation>
    <dataValidation type="list" allowBlank="1" showInputMessage="1" showErrorMessage="1" sqref="J71 J130 J12" xr:uid="{00000000-0002-0000-0100-000001000000}">
      <formula1>#REF!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CARATULA POA</vt:lpstr>
      <vt:lpstr>COMPONENTES POA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2026-05-28T15:53:40Z</dcterms:modified>
</cp:coreProperties>
</file>